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8603\Desktop\"/>
    </mc:Choice>
  </mc:AlternateContent>
  <xr:revisionPtr revIDLastSave="0" documentId="13_ncr:1_{1C54EC1C-9479-4A27-8C51-73665A32C5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miny" sheetId="2" r:id="rId1"/>
    <sheet name="Powiaty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4" i="4" l="1"/>
  <c r="AE24" i="4"/>
  <c r="AF24" i="4"/>
  <c r="AG24" i="4"/>
  <c r="AJ20" i="4" s="1"/>
  <c r="AD23" i="4"/>
  <c r="AE23" i="4"/>
  <c r="AF23" i="4"/>
  <c r="AI20" i="4" s="1"/>
  <c r="AG23" i="4"/>
  <c r="AJ8" i="4" s="1"/>
  <c r="AD119" i="2"/>
  <c r="AD118" i="2"/>
  <c r="AE118" i="2"/>
  <c r="AE119" i="2" s="1"/>
  <c r="AF118" i="2"/>
  <c r="AG118" i="2"/>
  <c r="E119" i="2"/>
  <c r="D119" i="2"/>
  <c r="C119" i="2"/>
  <c r="E118" i="2"/>
  <c r="D118" i="2"/>
  <c r="C118" i="2"/>
  <c r="AB15" i="4"/>
  <c r="I15" i="4"/>
  <c r="AC6" i="4"/>
  <c r="AB6" i="4"/>
  <c r="I6" i="4"/>
  <c r="AB4" i="4"/>
  <c r="I4" i="4"/>
  <c r="AB13" i="4"/>
  <c r="I13" i="4"/>
  <c r="AB17" i="4"/>
  <c r="I17" i="4"/>
  <c r="AB16" i="4"/>
  <c r="AC16" i="4" s="1"/>
  <c r="I16" i="4"/>
  <c r="AB14" i="4"/>
  <c r="AC14" i="4" s="1"/>
  <c r="I14" i="4"/>
  <c r="AB22" i="4"/>
  <c r="I22" i="4"/>
  <c r="AB10" i="4"/>
  <c r="AC10" i="4" s="1"/>
  <c r="I10" i="4"/>
  <c r="AB21" i="4"/>
  <c r="AC21" i="4" s="1"/>
  <c r="I21" i="4"/>
  <c r="AB9" i="4"/>
  <c r="I9" i="4"/>
  <c r="AB7" i="4"/>
  <c r="I7" i="4"/>
  <c r="AB5" i="4"/>
  <c r="I5" i="4"/>
  <c r="AB3" i="4"/>
  <c r="AC3" i="4" s="1"/>
  <c r="I3" i="4"/>
  <c r="AB19" i="4"/>
  <c r="I19" i="4"/>
  <c r="AB12" i="4"/>
  <c r="AC12" i="4" s="1"/>
  <c r="I12" i="4"/>
  <c r="AB20" i="4"/>
  <c r="I20" i="4"/>
  <c r="AC11" i="4"/>
  <c r="AB11" i="4"/>
  <c r="I11" i="4"/>
  <c r="AB18" i="4"/>
  <c r="I18" i="4"/>
  <c r="AB8" i="4"/>
  <c r="I8" i="4"/>
  <c r="AB2" i="4"/>
  <c r="I2" i="4"/>
  <c r="AI22" i="4" l="1"/>
  <c r="AJ9" i="4"/>
  <c r="AI12" i="4"/>
  <c r="AI8" i="4"/>
  <c r="AC18" i="4"/>
  <c r="AC7" i="4"/>
  <c r="AC4" i="4"/>
  <c r="AJ6" i="4"/>
  <c r="AI9" i="4"/>
  <c r="AJ3" i="4"/>
  <c r="AI18" i="4"/>
  <c r="AC20" i="4"/>
  <c r="AJ15" i="4"/>
  <c r="AI16" i="4"/>
  <c r="AI3" i="4"/>
  <c r="AJ4" i="4"/>
  <c r="AI13" i="4"/>
  <c r="AJ14" i="4"/>
  <c r="AI7" i="4"/>
  <c r="AJ19" i="4"/>
  <c r="AJ18" i="4"/>
  <c r="AC2" i="4"/>
  <c r="AC17" i="4"/>
  <c r="AI2" i="4"/>
  <c r="AI4" i="4"/>
  <c r="AJ16" i="4"/>
  <c r="AI14" i="4"/>
  <c r="AJ21" i="4"/>
  <c r="AI19" i="4"/>
  <c r="AJ11" i="4"/>
  <c r="AC19" i="4"/>
  <c r="AC22" i="4"/>
  <c r="AC15" i="4"/>
  <c r="AJ2" i="4"/>
  <c r="AI6" i="4"/>
  <c r="AJ17" i="4"/>
  <c r="AJ10" i="4"/>
  <c r="AI21" i="4"/>
  <c r="AJ5" i="4"/>
  <c r="AI11" i="4"/>
  <c r="AC8" i="4"/>
  <c r="AC5" i="4"/>
  <c r="AC9" i="4"/>
  <c r="AC13" i="4"/>
  <c r="AI15" i="4"/>
  <c r="AJ13" i="4"/>
  <c r="AI17" i="4"/>
  <c r="AJ22" i="4"/>
  <c r="AI10" i="4"/>
  <c r="AJ7" i="4"/>
  <c r="AI5" i="4"/>
  <c r="AJ12" i="4"/>
  <c r="AJ82" i="2"/>
  <c r="AJ26" i="2"/>
  <c r="AJ57" i="2"/>
  <c r="AJ41" i="2"/>
  <c r="AJ40" i="2"/>
  <c r="AJ95" i="2"/>
  <c r="AJ32" i="2"/>
  <c r="AJ28" i="2"/>
  <c r="AJ61" i="2"/>
  <c r="AJ107" i="2"/>
  <c r="AJ36" i="2"/>
  <c r="AJ22" i="2"/>
  <c r="AJ73" i="2"/>
  <c r="AJ114" i="2"/>
  <c r="AJ78" i="2"/>
  <c r="AJ67" i="2"/>
  <c r="AJ113" i="2"/>
  <c r="AJ49" i="2"/>
  <c r="AJ93" i="2"/>
  <c r="AJ70" i="2"/>
  <c r="AJ45" i="2"/>
  <c r="AJ81" i="2"/>
  <c r="AI83" i="2"/>
  <c r="AI12" i="2"/>
  <c r="AI110" i="2"/>
  <c r="AI92" i="2"/>
  <c r="AI5" i="2"/>
  <c r="AI27" i="2"/>
  <c r="AI94" i="2"/>
  <c r="AI21" i="2"/>
  <c r="AI72" i="2"/>
  <c r="AI35" i="2"/>
  <c r="AI66" i="2"/>
  <c r="AI61" i="2"/>
  <c r="AI36" i="2"/>
  <c r="AI46" i="2"/>
  <c r="AI77" i="2"/>
  <c r="AI65" i="2"/>
  <c r="AI99" i="2"/>
  <c r="AI60" i="2"/>
  <c r="AI73" i="2"/>
  <c r="AI80" i="2"/>
  <c r="AF119" i="2"/>
  <c r="AI68" i="2"/>
  <c r="AJ56" i="2"/>
  <c r="AI54" i="2"/>
  <c r="AI98" i="2"/>
  <c r="AJ90" i="2"/>
  <c r="AJ106" i="2"/>
  <c r="AJ92" i="2"/>
  <c r="AG119" i="2"/>
  <c r="AJ48" i="2" s="1"/>
  <c r="AI86" i="2"/>
  <c r="AI39" i="2"/>
  <c r="AI23" i="2"/>
  <c r="AJ6" i="2"/>
  <c r="AJ76" i="2"/>
  <c r="AI38" i="2"/>
  <c r="AI29" i="2"/>
  <c r="AI56" i="2"/>
  <c r="AI43" i="2"/>
  <c r="AI55" i="2"/>
  <c r="AJ38" i="2"/>
  <c r="AJ60" i="2"/>
  <c r="AJ2" i="2"/>
  <c r="AJ65" i="2"/>
  <c r="AC24" i="4" l="1"/>
  <c r="AH15" i="4" s="1"/>
  <c r="AK15" i="4" s="1"/>
  <c r="AC23" i="4"/>
  <c r="AI51" i="2"/>
  <c r="AI49" i="2"/>
  <c r="AI11" i="2"/>
  <c r="AI78" i="2"/>
  <c r="AI67" i="2"/>
  <c r="AI105" i="2"/>
  <c r="AI113" i="2"/>
  <c r="AI104" i="2"/>
  <c r="AI81" i="2"/>
  <c r="AI114" i="2"/>
  <c r="AI90" i="2"/>
  <c r="AI118" i="2"/>
  <c r="AI58" i="2"/>
  <c r="AI88" i="2"/>
  <c r="AI96" i="2"/>
  <c r="AI16" i="2"/>
  <c r="AI63" i="2"/>
  <c r="AI48" i="2"/>
  <c r="AI70" i="2"/>
  <c r="AI44" i="2"/>
  <c r="AI93" i="2"/>
  <c r="AI69" i="2"/>
  <c r="AJ15" i="2"/>
  <c r="AJ117" i="2"/>
  <c r="AJ39" i="2"/>
  <c r="AJ74" i="2"/>
  <c r="AJ71" i="2"/>
  <c r="AJ31" i="2"/>
  <c r="AJ103" i="2"/>
  <c r="AJ19" i="2"/>
  <c r="AJ87" i="2"/>
  <c r="AJ46" i="2"/>
  <c r="AI115" i="2"/>
  <c r="AI117" i="2"/>
  <c r="AJ4" i="2"/>
  <c r="AJ68" i="2"/>
  <c r="AI111" i="2"/>
  <c r="AJ83" i="2"/>
  <c r="AJ89" i="2"/>
  <c r="AJ8" i="2"/>
  <c r="AJ79" i="2"/>
  <c r="AI52" i="2"/>
  <c r="AI89" i="2"/>
  <c r="AI74" i="2"/>
  <c r="AI15" i="2"/>
  <c r="AI18" i="2"/>
  <c r="AI116" i="2"/>
  <c r="AI2" i="2"/>
  <c r="AI87" i="2"/>
  <c r="AI32" i="2"/>
  <c r="AI50" i="2"/>
  <c r="AI33" i="2"/>
  <c r="AI107" i="2"/>
  <c r="AI28" i="2"/>
  <c r="AI95" i="2"/>
  <c r="AI40" i="2"/>
  <c r="AI41" i="2"/>
  <c r="AI57" i="2"/>
  <c r="AI26" i="2"/>
  <c r="AI82" i="2"/>
  <c r="AI102" i="2"/>
  <c r="AI8" i="2"/>
  <c r="AI42" i="2"/>
  <c r="AI106" i="2"/>
  <c r="AI9" i="2"/>
  <c r="AJ77" i="2"/>
  <c r="AJ33" i="2"/>
  <c r="AJ44" i="2"/>
  <c r="AJ69" i="2"/>
  <c r="AJ54" i="2"/>
  <c r="AJ105" i="2"/>
  <c r="AJ51" i="2"/>
  <c r="AJ25" i="2"/>
  <c r="AJ85" i="2"/>
  <c r="AJ104" i="2"/>
  <c r="AJ64" i="2"/>
  <c r="AJ24" i="2"/>
  <c r="AJ53" i="2"/>
  <c r="AJ88" i="2"/>
  <c r="AJ3" i="2"/>
  <c r="AJ66" i="2"/>
  <c r="AJ35" i="2"/>
  <c r="AJ72" i="2"/>
  <c r="AJ21" i="2"/>
  <c r="AJ94" i="2"/>
  <c r="AJ27" i="2"/>
  <c r="AJ5" i="2"/>
  <c r="AJ101" i="2"/>
  <c r="AJ42" i="2"/>
  <c r="AJ18" i="2"/>
  <c r="AI20" i="2"/>
  <c r="AI85" i="2"/>
  <c r="AJ29" i="2"/>
  <c r="AI6" i="2"/>
  <c r="AI17" i="2"/>
  <c r="AI84" i="2"/>
  <c r="AI24" i="2"/>
  <c r="AI34" i="2"/>
  <c r="AI109" i="2"/>
  <c r="AI14" i="2"/>
  <c r="AJ11" i="2"/>
  <c r="AJ111" i="2"/>
  <c r="AJ30" i="2"/>
  <c r="AJ59" i="2"/>
  <c r="AJ75" i="2"/>
  <c r="AJ52" i="2"/>
  <c r="AJ98" i="2"/>
  <c r="AJ47" i="2"/>
  <c r="AJ100" i="2"/>
  <c r="AJ23" i="2"/>
  <c r="AJ7" i="2"/>
  <c r="AJ13" i="2"/>
  <c r="AJ10" i="2"/>
  <c r="AJ91" i="2"/>
  <c r="AJ99" i="2"/>
  <c r="AJ84" i="2"/>
  <c r="AI62" i="2"/>
  <c r="AI97" i="2"/>
  <c r="AJ17" i="2"/>
  <c r="AI7" i="2"/>
  <c r="AI47" i="2"/>
  <c r="AJ12" i="2"/>
  <c r="AJ9" i="2"/>
  <c r="AJ102" i="2"/>
  <c r="AI112" i="2"/>
  <c r="AI101" i="2"/>
  <c r="AI79" i="2"/>
  <c r="AI100" i="2"/>
  <c r="AI25" i="2"/>
  <c r="AI75" i="2"/>
  <c r="AI22" i="2"/>
  <c r="AI76" i="2"/>
  <c r="AI4" i="2"/>
  <c r="AI13" i="2"/>
  <c r="AI45" i="2"/>
  <c r="AI64" i="2"/>
  <c r="AI53" i="2"/>
  <c r="AI3" i="2"/>
  <c r="AI10" i="2"/>
  <c r="AI71" i="2"/>
  <c r="AI31" i="2"/>
  <c r="AI103" i="2"/>
  <c r="AI91" i="2"/>
  <c r="AI19" i="2"/>
  <c r="AI37" i="2"/>
  <c r="AI30" i="2"/>
  <c r="AI108" i="2"/>
  <c r="AI59" i="2"/>
  <c r="AJ110" i="2"/>
  <c r="AJ97" i="2"/>
  <c r="AJ37" i="2"/>
  <c r="AJ108" i="2"/>
  <c r="AJ86" i="2"/>
  <c r="AJ116" i="2"/>
  <c r="AJ20" i="2"/>
  <c r="AJ112" i="2"/>
  <c r="AJ80" i="2"/>
  <c r="AJ50" i="2"/>
  <c r="AJ58" i="2"/>
  <c r="AJ43" i="2"/>
  <c r="AJ62" i="2"/>
  <c r="AJ115" i="2"/>
  <c r="AJ55" i="2"/>
  <c r="AJ118" i="2"/>
  <c r="AJ34" i="2"/>
  <c r="AJ96" i="2"/>
  <c r="AJ109" i="2"/>
  <c r="AJ16" i="2"/>
  <c r="AJ63" i="2"/>
  <c r="AJ14" i="2"/>
  <c r="AH5" i="4" l="1"/>
  <c r="AK5" i="4" s="1"/>
  <c r="AH8" i="4"/>
  <c r="AK8" i="4" s="1"/>
  <c r="AH9" i="4"/>
  <c r="AK9" i="4" s="1"/>
  <c r="AH4" i="4"/>
  <c r="AK4" i="4" s="1"/>
  <c r="AH22" i="4"/>
  <c r="AK22" i="4" s="1"/>
  <c r="AH7" i="4"/>
  <c r="AK7" i="4" s="1"/>
  <c r="AH2" i="4"/>
  <c r="AK2" i="4" s="1"/>
  <c r="AH17" i="4"/>
  <c r="AK17" i="4" s="1"/>
  <c r="AH18" i="4"/>
  <c r="AK18" i="4" s="1"/>
  <c r="AH20" i="4"/>
  <c r="AK20" i="4" s="1"/>
  <c r="AH13" i="4"/>
  <c r="AK13" i="4" s="1"/>
  <c r="AH12" i="4"/>
  <c r="AK12" i="4" s="1"/>
  <c r="AH6" i="4"/>
  <c r="AK6" i="4" s="1"/>
  <c r="AH10" i="4"/>
  <c r="AK10" i="4" s="1"/>
  <c r="AH16" i="4"/>
  <c r="AK16" i="4" s="1"/>
  <c r="AH3" i="4"/>
  <c r="AK3" i="4" s="1"/>
  <c r="AH11" i="4"/>
  <c r="AK11" i="4" s="1"/>
  <c r="AH21" i="4"/>
  <c r="AK21" i="4" s="1"/>
  <c r="AH14" i="4"/>
  <c r="AK14" i="4" s="1"/>
  <c r="AH19" i="4"/>
  <c r="AK19" i="4" s="1"/>
  <c r="AB15" i="2"/>
  <c r="AB3" i="2"/>
  <c r="AB65" i="2"/>
  <c r="AB9" i="2"/>
  <c r="AB48" i="2"/>
  <c r="AB7" i="2"/>
  <c r="AB78" i="2"/>
  <c r="AB69" i="2"/>
  <c r="AB5" i="2"/>
  <c r="AB28" i="2"/>
  <c r="AB4" i="2"/>
  <c r="AB83" i="2"/>
  <c r="AB19" i="2"/>
  <c r="AB55" i="2"/>
  <c r="AB112" i="2"/>
  <c r="AB59" i="2"/>
  <c r="AB82" i="2"/>
  <c r="AB88" i="2"/>
  <c r="AB87" i="2"/>
  <c r="AB106" i="2"/>
  <c r="AB14" i="2"/>
  <c r="AB74" i="2"/>
  <c r="AB51" i="2"/>
  <c r="AB93" i="2"/>
  <c r="AB27" i="2"/>
  <c r="AB61" i="2"/>
  <c r="AB17" i="2"/>
  <c r="AB12" i="2"/>
  <c r="AB91" i="2"/>
  <c r="AB115" i="2"/>
  <c r="AB98" i="2"/>
  <c r="AB108" i="2"/>
  <c r="AB26" i="2"/>
  <c r="AB53" i="2"/>
  <c r="AB99" i="2"/>
  <c r="AB42" i="2"/>
  <c r="AB63" i="2"/>
  <c r="AB23" i="2"/>
  <c r="AB67" i="2"/>
  <c r="AB44" i="2"/>
  <c r="AB94" i="2"/>
  <c r="AB107" i="2"/>
  <c r="AB76" i="2"/>
  <c r="AB110" i="2"/>
  <c r="AB103" i="2"/>
  <c r="AB62" i="2"/>
  <c r="AB20" i="2"/>
  <c r="AB30" i="2"/>
  <c r="AB57" i="2"/>
  <c r="AB24" i="2"/>
  <c r="AB2" i="2"/>
  <c r="AB8" i="2"/>
  <c r="AB16" i="2"/>
  <c r="AB39" i="2"/>
  <c r="AB105" i="2"/>
  <c r="AB70" i="2"/>
  <c r="AB21" i="2"/>
  <c r="AB36" i="2"/>
  <c r="AB6" i="2"/>
  <c r="AB92" i="2"/>
  <c r="AB31" i="2"/>
  <c r="AB43" i="2"/>
  <c r="AB52" i="2"/>
  <c r="AB37" i="2"/>
  <c r="AB41" i="2"/>
  <c r="AB64" i="2"/>
  <c r="AB60" i="2"/>
  <c r="AB102" i="2"/>
  <c r="AB109" i="2"/>
  <c r="AB100" i="2"/>
  <c r="AB113" i="2"/>
  <c r="AB33" i="2"/>
  <c r="AB72" i="2"/>
  <c r="AB22" i="2"/>
  <c r="AB56" i="2"/>
  <c r="AB101" i="2"/>
  <c r="AB71" i="2"/>
  <c r="AB58" i="2"/>
  <c r="AB116" i="2"/>
  <c r="AB111" i="2"/>
  <c r="AB40" i="2"/>
  <c r="AB104" i="2"/>
  <c r="AB46" i="2"/>
  <c r="AB90" i="2"/>
  <c r="AB96" i="2"/>
  <c r="AB117" i="2"/>
  <c r="AB54" i="2"/>
  <c r="AB45" i="2"/>
  <c r="AB35" i="2"/>
  <c r="AB73" i="2"/>
  <c r="AB68" i="2"/>
  <c r="AB81" i="2"/>
  <c r="AB10" i="2"/>
  <c r="AB50" i="2"/>
  <c r="AB75" i="2"/>
  <c r="AB97" i="2"/>
  <c r="AB95" i="2"/>
  <c r="AB85" i="2"/>
  <c r="AB84" i="2"/>
  <c r="AB18" i="2"/>
  <c r="AB34" i="2"/>
  <c r="AB47" i="2"/>
  <c r="AB49" i="2"/>
  <c r="AB77" i="2"/>
  <c r="AB66" i="2"/>
  <c r="AB114" i="2"/>
  <c r="AB29" i="2"/>
  <c r="AB89" i="2"/>
  <c r="AB13" i="2"/>
  <c r="AB80" i="2"/>
  <c r="AB86" i="2"/>
  <c r="AB11" i="2"/>
  <c r="AB32" i="2"/>
  <c r="AB25" i="2"/>
  <c r="AB38" i="2"/>
  <c r="AB79" i="2"/>
  <c r="I15" i="2"/>
  <c r="I3" i="2"/>
  <c r="I65" i="2"/>
  <c r="I9" i="2"/>
  <c r="I48" i="2"/>
  <c r="AC48" i="2" s="1"/>
  <c r="I7" i="2"/>
  <c r="I78" i="2"/>
  <c r="I69" i="2"/>
  <c r="I5" i="2"/>
  <c r="I28" i="2"/>
  <c r="I4" i="2"/>
  <c r="I83" i="2"/>
  <c r="AC83" i="2" s="1"/>
  <c r="I19" i="2"/>
  <c r="I55" i="2"/>
  <c r="I112" i="2"/>
  <c r="I59" i="2"/>
  <c r="I82" i="2"/>
  <c r="I88" i="2"/>
  <c r="I87" i="2"/>
  <c r="AC87" i="2" s="1"/>
  <c r="I106" i="2"/>
  <c r="I14" i="2"/>
  <c r="I74" i="2"/>
  <c r="I51" i="2"/>
  <c r="I93" i="2"/>
  <c r="I27" i="2"/>
  <c r="I61" i="2"/>
  <c r="AC61" i="2" s="1"/>
  <c r="I17" i="2"/>
  <c r="I12" i="2"/>
  <c r="I91" i="2"/>
  <c r="I115" i="2"/>
  <c r="I98" i="2"/>
  <c r="I108" i="2"/>
  <c r="I26" i="2"/>
  <c r="AC26" i="2" s="1"/>
  <c r="I53" i="2"/>
  <c r="I99" i="2"/>
  <c r="I42" i="2"/>
  <c r="I63" i="2"/>
  <c r="I23" i="2"/>
  <c r="I67" i="2"/>
  <c r="I44" i="2"/>
  <c r="I94" i="2"/>
  <c r="I107" i="2"/>
  <c r="I76" i="2"/>
  <c r="I110" i="2"/>
  <c r="I103" i="2"/>
  <c r="I62" i="2"/>
  <c r="I20" i="2"/>
  <c r="I30" i="2"/>
  <c r="I57" i="2"/>
  <c r="I24" i="2"/>
  <c r="I2" i="2"/>
  <c r="I8" i="2"/>
  <c r="I16" i="2"/>
  <c r="AC16" i="2" s="1"/>
  <c r="I39" i="2"/>
  <c r="I105" i="2"/>
  <c r="I70" i="2"/>
  <c r="I21" i="2"/>
  <c r="I36" i="2"/>
  <c r="I6" i="2"/>
  <c r="I92" i="2"/>
  <c r="AC92" i="2" s="1"/>
  <c r="I31" i="2"/>
  <c r="I43" i="2"/>
  <c r="I52" i="2"/>
  <c r="I37" i="2"/>
  <c r="I41" i="2"/>
  <c r="I64" i="2"/>
  <c r="I60" i="2"/>
  <c r="I102" i="2"/>
  <c r="I109" i="2"/>
  <c r="I100" i="2"/>
  <c r="I113" i="2"/>
  <c r="I33" i="2"/>
  <c r="I72" i="2"/>
  <c r="AC72" i="2" s="1"/>
  <c r="I22" i="2"/>
  <c r="I56" i="2"/>
  <c r="I101" i="2"/>
  <c r="I71" i="2"/>
  <c r="I58" i="2"/>
  <c r="I116" i="2"/>
  <c r="I111" i="2"/>
  <c r="AC111" i="2" s="1"/>
  <c r="I40" i="2"/>
  <c r="I104" i="2"/>
  <c r="I46" i="2"/>
  <c r="I90" i="2"/>
  <c r="I96" i="2"/>
  <c r="I117" i="2"/>
  <c r="I54" i="2"/>
  <c r="I45" i="2"/>
  <c r="I35" i="2"/>
  <c r="I73" i="2"/>
  <c r="I68" i="2"/>
  <c r="I81" i="2"/>
  <c r="I10" i="2"/>
  <c r="I50" i="2"/>
  <c r="I75" i="2"/>
  <c r="AC75" i="2" s="1"/>
  <c r="I97" i="2"/>
  <c r="I95" i="2"/>
  <c r="I85" i="2"/>
  <c r="I84" i="2"/>
  <c r="I18" i="2"/>
  <c r="I34" i="2"/>
  <c r="AC34" i="2" s="1"/>
  <c r="I47" i="2"/>
  <c r="I49" i="2"/>
  <c r="I77" i="2"/>
  <c r="I66" i="2"/>
  <c r="I114" i="2"/>
  <c r="I29" i="2"/>
  <c r="I89" i="2"/>
  <c r="I13" i="2"/>
  <c r="I80" i="2"/>
  <c r="I86" i="2"/>
  <c r="I11" i="2"/>
  <c r="I32" i="2"/>
  <c r="I25" i="2"/>
  <c r="I38" i="2"/>
  <c r="I79" i="2"/>
  <c r="AC38" i="2" l="1"/>
  <c r="AC11" i="2"/>
  <c r="AC13" i="2"/>
  <c r="AC114" i="2"/>
  <c r="AC47" i="2"/>
  <c r="AC84" i="2"/>
  <c r="AC97" i="2"/>
  <c r="AC81" i="2"/>
  <c r="AC45" i="2"/>
  <c r="AC96" i="2"/>
  <c r="AC40" i="2"/>
  <c r="AC71" i="2"/>
  <c r="AC22" i="2"/>
  <c r="AC113" i="2"/>
  <c r="AC60" i="2"/>
  <c r="AC37" i="2"/>
  <c r="AC31" i="2"/>
  <c r="AC39" i="2"/>
  <c r="AC2" i="2"/>
  <c r="AC20" i="2"/>
  <c r="AC110" i="2"/>
  <c r="AC44" i="2"/>
  <c r="AC63" i="2"/>
  <c r="AC115" i="2"/>
  <c r="AC17" i="2"/>
  <c r="AC51" i="2"/>
  <c r="AC59" i="2"/>
  <c r="AC19" i="2"/>
  <c r="AC5" i="2"/>
  <c r="AC7" i="2"/>
  <c r="AC3" i="2"/>
  <c r="AC79" i="2"/>
  <c r="AC25" i="2"/>
  <c r="AC86" i="2"/>
  <c r="AC89" i="2"/>
  <c r="AC77" i="2"/>
  <c r="AC95" i="2"/>
  <c r="AC50" i="2"/>
  <c r="AC73" i="2"/>
  <c r="AC54" i="2"/>
  <c r="AC46" i="2"/>
  <c r="AC116" i="2"/>
  <c r="AC33" i="2"/>
  <c r="AC109" i="2"/>
  <c r="AC64" i="2"/>
  <c r="AC6" i="2"/>
  <c r="AC70" i="2"/>
  <c r="AC57" i="2"/>
  <c r="AC62" i="2"/>
  <c r="AC107" i="2"/>
  <c r="AC67" i="2"/>
  <c r="AC99" i="2"/>
  <c r="AC108" i="2"/>
  <c r="AC27" i="2"/>
  <c r="AC14" i="2"/>
  <c r="AC88" i="2"/>
  <c r="AC55" i="2"/>
  <c r="AC4" i="2"/>
  <c r="AC78" i="2"/>
  <c r="AC9" i="2"/>
  <c r="AC101" i="2"/>
  <c r="AC52" i="2"/>
  <c r="AC24" i="2"/>
  <c r="AC76" i="2"/>
  <c r="AC91" i="2"/>
  <c r="AC74" i="2"/>
  <c r="AC69" i="2"/>
  <c r="AC66" i="2"/>
  <c r="AC85" i="2"/>
  <c r="AC68" i="2"/>
  <c r="AC90" i="2"/>
  <c r="AC100" i="2"/>
  <c r="AC21" i="2"/>
  <c r="AC42" i="2"/>
  <c r="AC112" i="2"/>
  <c r="AC15" i="2"/>
  <c r="AC32" i="2"/>
  <c r="AC80" i="2"/>
  <c r="AC29" i="2"/>
  <c r="AC49" i="2"/>
  <c r="AC18" i="2"/>
  <c r="AC10" i="2"/>
  <c r="AC35" i="2"/>
  <c r="AC117" i="2"/>
  <c r="AC104" i="2"/>
  <c r="AC58" i="2"/>
  <c r="AC56" i="2"/>
  <c r="AC102" i="2"/>
  <c r="AC41" i="2"/>
  <c r="AC43" i="2"/>
  <c r="AC36" i="2"/>
  <c r="AC105" i="2"/>
  <c r="AC8" i="2"/>
  <c r="AC30" i="2"/>
  <c r="AC103" i="2"/>
  <c r="AC94" i="2"/>
  <c r="AC23" i="2"/>
  <c r="AC53" i="2"/>
  <c r="AC98" i="2"/>
  <c r="AC12" i="2"/>
  <c r="AC93" i="2"/>
  <c r="AC106" i="2"/>
  <c r="AC82" i="2"/>
  <c r="AC28" i="2"/>
  <c r="AC65" i="2"/>
  <c r="AC118" i="2" l="1"/>
  <c r="AH75" i="2" l="1"/>
  <c r="AK75" i="2" s="1"/>
  <c r="AH48" i="2"/>
  <c r="AK48" i="2" s="1"/>
  <c r="AH87" i="2"/>
  <c r="AK87" i="2" s="1"/>
  <c r="AH92" i="2"/>
  <c r="AK92" i="2" s="1"/>
  <c r="AH61" i="2"/>
  <c r="AK61" i="2" s="1"/>
  <c r="AH83" i="2"/>
  <c r="AK83" i="2" s="1"/>
  <c r="AH69" i="2"/>
  <c r="AK69" i="2" s="1"/>
  <c r="AH35" i="2"/>
  <c r="AK35" i="2" s="1"/>
  <c r="AH109" i="2"/>
  <c r="AK109" i="2" s="1"/>
  <c r="AH66" i="2"/>
  <c r="AK66" i="2" s="1"/>
  <c r="AH62" i="2"/>
  <c r="AK62" i="2" s="1"/>
  <c r="AH104" i="2"/>
  <c r="AK104" i="2" s="1"/>
  <c r="AH86" i="2"/>
  <c r="AK86" i="2" s="1"/>
  <c r="AH107" i="2"/>
  <c r="AK107" i="2" s="1"/>
  <c r="AH53" i="2"/>
  <c r="AK53" i="2" s="1"/>
  <c r="AH79" i="2"/>
  <c r="AK79" i="2" s="1"/>
  <c r="AH95" i="2"/>
  <c r="AK95" i="2" s="1"/>
  <c r="AH85" i="2"/>
  <c r="AK85" i="2" s="1"/>
  <c r="AH63" i="2"/>
  <c r="AK63" i="2" s="1"/>
  <c r="AH73" i="2"/>
  <c r="AK73" i="2" s="1"/>
  <c r="AH56" i="2"/>
  <c r="AK56" i="2" s="1"/>
  <c r="AH82" i="2"/>
  <c r="AK82" i="2" s="1"/>
  <c r="AH49" i="2"/>
  <c r="AK49" i="2" s="1"/>
  <c r="AH12" i="2"/>
  <c r="AK12" i="2" s="1"/>
  <c r="AH41" i="2"/>
  <c r="AK41" i="2" s="1"/>
  <c r="AH84" i="2"/>
  <c r="AK84" i="2" s="1"/>
  <c r="AH27" i="2"/>
  <c r="AK27" i="2" s="1"/>
  <c r="AH68" i="2"/>
  <c r="AK68" i="2" s="1"/>
  <c r="AH54" i="2"/>
  <c r="AK54" i="2" s="1"/>
  <c r="AH15" i="2"/>
  <c r="AK15" i="2" s="1"/>
  <c r="AH32" i="2"/>
  <c r="AK32" i="2" s="1"/>
  <c r="AH13" i="2"/>
  <c r="AK13" i="2" s="1"/>
  <c r="AC119" i="2"/>
  <c r="AH72" i="2" s="1"/>
  <c r="AK72" i="2" s="1"/>
  <c r="AH33" i="2"/>
  <c r="AK33" i="2" s="1"/>
  <c r="AH78" i="2"/>
  <c r="AK78" i="2" s="1"/>
  <c r="AH112" i="2"/>
  <c r="AK112" i="2" s="1"/>
  <c r="AH114" i="2"/>
  <c r="AK114" i="2" s="1"/>
  <c r="AH19" i="2"/>
  <c r="AK19" i="2" s="1"/>
  <c r="AH88" i="2"/>
  <c r="AK88" i="2" s="1"/>
  <c r="AH38" i="2"/>
  <c r="AK38" i="2" s="1"/>
  <c r="AH25" i="2"/>
  <c r="AK25" i="2" s="1"/>
  <c r="AH91" i="2"/>
  <c r="AK91" i="2" s="1"/>
  <c r="AH96" i="2"/>
  <c r="AK96" i="2" s="1"/>
  <c r="AH51" i="2"/>
  <c r="AK51" i="2" s="1"/>
  <c r="AH116" i="2"/>
  <c r="AK116" i="2" s="1"/>
  <c r="AH42" i="2"/>
  <c r="AK42" i="2" s="1"/>
  <c r="AH43" i="2"/>
  <c r="AK43" i="2" s="1"/>
  <c r="AH81" i="2"/>
  <c r="AK81" i="2" s="1"/>
  <c r="AH105" i="2"/>
  <c r="AK105" i="2" s="1"/>
  <c r="AH110" i="2"/>
  <c r="AK110" i="2" s="1"/>
  <c r="AH108" i="2"/>
  <c r="AK108" i="2" s="1"/>
  <c r="AH97" i="2"/>
  <c r="AK97" i="2" s="1"/>
  <c r="AH2" i="2"/>
  <c r="AK2" i="2" s="1"/>
  <c r="AH3" i="2"/>
  <c r="AK3" i="2" s="1"/>
  <c r="AH24" i="2"/>
  <c r="AK24" i="2" s="1"/>
  <c r="AH29" i="2"/>
  <c r="AK29" i="2" s="1"/>
  <c r="AH103" i="2"/>
  <c r="AK103" i="2" s="1"/>
  <c r="AH77" i="2"/>
  <c r="AK77" i="2" s="1"/>
  <c r="AH76" i="2"/>
  <c r="AK76" i="2" s="1"/>
  <c r="AH102" i="2"/>
  <c r="AK102" i="2" s="1"/>
  <c r="AH45" i="2"/>
  <c r="AK45" i="2" s="1"/>
  <c r="AH46" i="2"/>
  <c r="AK46" i="2" s="1"/>
  <c r="AH21" i="2"/>
  <c r="AK21" i="2" s="1"/>
  <c r="AH65" i="2"/>
  <c r="AK65" i="2" s="1"/>
  <c r="AH71" i="2" l="1"/>
  <c r="AK71" i="2" s="1"/>
  <c r="AH70" i="2"/>
  <c r="AK70" i="2" s="1"/>
  <c r="AH18" i="2"/>
  <c r="AK18" i="2" s="1"/>
  <c r="AH57" i="2"/>
  <c r="AK57" i="2" s="1"/>
  <c r="AH4" i="2"/>
  <c r="AK4" i="2" s="1"/>
  <c r="AH23" i="2"/>
  <c r="AK23" i="2" s="1"/>
  <c r="AH117" i="2"/>
  <c r="AK117" i="2" s="1"/>
  <c r="AH36" i="2"/>
  <c r="AK36" i="2" s="1"/>
  <c r="AH59" i="2"/>
  <c r="AK59" i="2" s="1"/>
  <c r="AH64" i="2"/>
  <c r="AK64" i="2" s="1"/>
  <c r="AH106" i="2"/>
  <c r="AK106" i="2" s="1"/>
  <c r="AH50" i="2"/>
  <c r="AK50" i="2" s="1"/>
  <c r="AH55" i="2"/>
  <c r="AK55" i="2" s="1"/>
  <c r="AH99" i="2"/>
  <c r="AK99" i="2" s="1"/>
  <c r="AH90" i="2"/>
  <c r="AK90" i="2" s="1"/>
  <c r="AH60" i="2"/>
  <c r="AK60" i="2" s="1"/>
  <c r="AH47" i="2"/>
  <c r="AK47" i="2" s="1"/>
  <c r="AH10" i="2"/>
  <c r="AK10" i="2" s="1"/>
  <c r="AH39" i="2"/>
  <c r="AK39" i="2" s="1"/>
  <c r="AH31" i="2"/>
  <c r="AK31" i="2" s="1"/>
  <c r="AH37" i="2"/>
  <c r="AK37" i="2" s="1"/>
  <c r="AH67" i="2"/>
  <c r="AK67" i="2" s="1"/>
  <c r="AH34" i="2"/>
  <c r="AK34" i="2" s="1"/>
  <c r="AH26" i="2"/>
  <c r="AK26" i="2" s="1"/>
  <c r="AH40" i="2"/>
  <c r="AK40" i="2" s="1"/>
  <c r="AH8" i="2"/>
  <c r="AK8" i="2" s="1"/>
  <c r="AH101" i="2"/>
  <c r="AK101" i="2" s="1"/>
  <c r="AH5" i="2"/>
  <c r="AK5" i="2" s="1"/>
  <c r="AH28" i="2"/>
  <c r="AK28" i="2" s="1"/>
  <c r="AH9" i="2"/>
  <c r="AK9" i="2" s="1"/>
  <c r="AH115" i="2"/>
  <c r="AK115" i="2" s="1"/>
  <c r="AH30" i="2"/>
  <c r="AK30" i="2" s="1"/>
  <c r="AH80" i="2"/>
  <c r="AK80" i="2" s="1"/>
  <c r="AH52" i="2"/>
  <c r="AK52" i="2" s="1"/>
  <c r="AH6" i="2"/>
  <c r="AK6" i="2" s="1"/>
  <c r="AH7" i="2"/>
  <c r="AK7" i="2" s="1"/>
  <c r="AH113" i="2"/>
  <c r="AK113" i="2" s="1"/>
  <c r="AH22" i="2"/>
  <c r="AK22" i="2" s="1"/>
  <c r="AH58" i="2"/>
  <c r="AK58" i="2" s="1"/>
  <c r="AH44" i="2"/>
  <c r="AK44" i="2" s="1"/>
  <c r="AH17" i="2"/>
  <c r="AK17" i="2" s="1"/>
  <c r="AH20" i="2"/>
  <c r="AK20" i="2" s="1"/>
  <c r="AH14" i="2"/>
  <c r="AK14" i="2" s="1"/>
  <c r="AH93" i="2"/>
  <c r="AK93" i="2" s="1"/>
  <c r="AH100" i="2"/>
  <c r="AK100" i="2" s="1"/>
  <c r="AH74" i="2"/>
  <c r="AK74" i="2" s="1"/>
  <c r="AH11" i="2"/>
  <c r="AK11" i="2" s="1"/>
  <c r="AH94" i="2"/>
  <c r="AK94" i="2" s="1"/>
  <c r="AH98" i="2"/>
  <c r="AK98" i="2" s="1"/>
  <c r="AH89" i="2"/>
  <c r="AK89" i="2" s="1"/>
  <c r="AH111" i="2"/>
  <c r="AK111" i="2" s="1"/>
  <c r="AH16" i="2"/>
  <c r="AK16" i="2" s="1"/>
  <c r="AH118" i="2"/>
  <c r="AK118" i="2" s="1"/>
</calcChain>
</file>

<file path=xl/sharedStrings.xml><?xml version="1.0" encoding="utf-8"?>
<sst xmlns="http://schemas.openxmlformats.org/spreadsheetml/2006/main" count="354" uniqueCount="314">
  <si>
    <t>Kod</t>
  </si>
  <si>
    <t>Nazwa</t>
  </si>
  <si>
    <t>2801000</t>
  </si>
  <si>
    <t>Powiat bartoszycki</t>
  </si>
  <si>
    <t>2801011</t>
  </si>
  <si>
    <t>Bartoszyce (1)</t>
  </si>
  <si>
    <t>2801021</t>
  </si>
  <si>
    <t>Górowo Iławeckie (1)</t>
  </si>
  <si>
    <t>2801032</t>
  </si>
  <si>
    <t>Bartoszyce (2)</t>
  </si>
  <si>
    <t>2801043</t>
  </si>
  <si>
    <t>Bisztynek (3)</t>
  </si>
  <si>
    <t>2801052</t>
  </si>
  <si>
    <t>Górowo Iławeckie (2)</t>
  </si>
  <si>
    <t>2801063</t>
  </si>
  <si>
    <t>Sępopol (3)</t>
  </si>
  <si>
    <t>2802000</t>
  </si>
  <si>
    <t>Powiat braniewski</t>
  </si>
  <si>
    <t>2802011</t>
  </si>
  <si>
    <t>Braniewo (1)</t>
  </si>
  <si>
    <t>2802022</t>
  </si>
  <si>
    <t>Braniewo (2)</t>
  </si>
  <si>
    <t>2802033</t>
  </si>
  <si>
    <t>Frombork (3)</t>
  </si>
  <si>
    <t>2802042</t>
  </si>
  <si>
    <t>Lelkowo (2)</t>
  </si>
  <si>
    <t>2802053</t>
  </si>
  <si>
    <t>Pieniężno (3)</t>
  </si>
  <si>
    <t>2802062</t>
  </si>
  <si>
    <t>Płoskinia (2)</t>
  </si>
  <si>
    <t>2802072</t>
  </si>
  <si>
    <t>Wilczęta (2)</t>
  </si>
  <si>
    <t>2803000</t>
  </si>
  <si>
    <t>Powiat działdowski</t>
  </si>
  <si>
    <t>2803011</t>
  </si>
  <si>
    <t>Działdowo (1)</t>
  </si>
  <si>
    <t>2803022</t>
  </si>
  <si>
    <t>Działdowo (2)</t>
  </si>
  <si>
    <t>2803032</t>
  </si>
  <si>
    <t>Iłowo-Osada (2)</t>
  </si>
  <si>
    <t>2803043</t>
  </si>
  <si>
    <t>Lidzbark (3)</t>
  </si>
  <si>
    <t>2803052</t>
  </si>
  <si>
    <t>Płośnica (2)</t>
  </si>
  <si>
    <t>2803062</t>
  </si>
  <si>
    <t>Rybno (2)</t>
  </si>
  <si>
    <t>2804000</t>
  </si>
  <si>
    <t>Powiat elbląski</t>
  </si>
  <si>
    <t>2804012</t>
  </si>
  <si>
    <t>Elbląg (2)</t>
  </si>
  <si>
    <t>2804022</t>
  </si>
  <si>
    <t>Godkowo (2)</t>
  </si>
  <si>
    <t>2804032</t>
  </si>
  <si>
    <t>Gronowo Elbląskie (2)</t>
  </si>
  <si>
    <t>2804042</t>
  </si>
  <si>
    <t>Markusy (2)</t>
  </si>
  <si>
    <t>2804052</t>
  </si>
  <si>
    <t>Milejewo (2)</t>
  </si>
  <si>
    <t>2804063</t>
  </si>
  <si>
    <t>Młynary (3)</t>
  </si>
  <si>
    <t>2804073</t>
  </si>
  <si>
    <t>Pasłęk (3)</t>
  </si>
  <si>
    <t>2804082</t>
  </si>
  <si>
    <t>Rychliki (2)</t>
  </si>
  <si>
    <t>2804093</t>
  </si>
  <si>
    <t>Tolkmicko (3)</t>
  </si>
  <si>
    <t>2805000</t>
  </si>
  <si>
    <t>Powiat ełcki</t>
  </si>
  <si>
    <t>2805011</t>
  </si>
  <si>
    <t>Ełk (1)</t>
  </si>
  <si>
    <t>2805022</t>
  </si>
  <si>
    <t>Ełk (2)</t>
  </si>
  <si>
    <t>2805032</t>
  </si>
  <si>
    <t>Kalinowo (2)</t>
  </si>
  <si>
    <t>2805042</t>
  </si>
  <si>
    <t>Prostki (2)</t>
  </si>
  <si>
    <t>2805052</t>
  </si>
  <si>
    <t>Stare Juchy (2)</t>
  </si>
  <si>
    <t>2806000</t>
  </si>
  <si>
    <t>Powiat giżycki</t>
  </si>
  <si>
    <t>2806011</t>
  </si>
  <si>
    <t>Giżycko (1)</t>
  </si>
  <si>
    <t>2806042</t>
  </si>
  <si>
    <t>Giżycko (2)</t>
  </si>
  <si>
    <t>2806052</t>
  </si>
  <si>
    <t>Kruklanki (2)</t>
  </si>
  <si>
    <t>2806062</t>
  </si>
  <si>
    <t>Miłki (2)</t>
  </si>
  <si>
    <t>2806083</t>
  </si>
  <si>
    <t>Ryn (3)</t>
  </si>
  <si>
    <t>2806102</t>
  </si>
  <si>
    <t>Wydminy (2)</t>
  </si>
  <si>
    <t>2807000</t>
  </si>
  <si>
    <t>Powiat iławski</t>
  </si>
  <si>
    <t>2807011</t>
  </si>
  <si>
    <t>Iława (1)</t>
  </si>
  <si>
    <t>2807021</t>
  </si>
  <si>
    <t>Lubawa (1)</t>
  </si>
  <si>
    <t>2807032</t>
  </si>
  <si>
    <t>Iława (2)</t>
  </si>
  <si>
    <t>2807043</t>
  </si>
  <si>
    <t>Kisielice (3)</t>
  </si>
  <si>
    <t>2807052</t>
  </si>
  <si>
    <t>Lubawa (2)</t>
  </si>
  <si>
    <t>2807063</t>
  </si>
  <si>
    <t>Susz (3)</t>
  </si>
  <si>
    <t>2807073</t>
  </si>
  <si>
    <t>Zalewo (3)</t>
  </si>
  <si>
    <t>2808000</t>
  </si>
  <si>
    <t>Powiat kętrzyński</t>
  </si>
  <si>
    <t>2808011</t>
  </si>
  <si>
    <t>Kętrzyn (1)</t>
  </si>
  <si>
    <t>2808022</t>
  </si>
  <si>
    <t>Barciany (2)</t>
  </si>
  <si>
    <t>2808032</t>
  </si>
  <si>
    <t>Kętrzyn (2)</t>
  </si>
  <si>
    <t>2808043</t>
  </si>
  <si>
    <t>Korsze (3)</t>
  </si>
  <si>
    <t>2808053</t>
  </si>
  <si>
    <t>Reszel (3)</t>
  </si>
  <si>
    <t>2808062</t>
  </si>
  <si>
    <t>Srokowo (2)</t>
  </si>
  <si>
    <t>2809000</t>
  </si>
  <si>
    <t>Powiat lidzbarski</t>
  </si>
  <si>
    <t>2809011</t>
  </si>
  <si>
    <t>Lidzbark Warmiński (1)</t>
  </si>
  <si>
    <t>2809022</t>
  </si>
  <si>
    <t>Kiwity (2)</t>
  </si>
  <si>
    <t>2809032</t>
  </si>
  <si>
    <t>Lidzbark Warmiński (2)</t>
  </si>
  <si>
    <t>2809042</t>
  </si>
  <si>
    <t>Lubomino (2)</t>
  </si>
  <si>
    <t>2809053</t>
  </si>
  <si>
    <t>Orneta (3)</t>
  </si>
  <si>
    <t>2810000</t>
  </si>
  <si>
    <t>Powiat mrągowski</t>
  </si>
  <si>
    <t>2810011</t>
  </si>
  <si>
    <t>Mrągowo (1)</t>
  </si>
  <si>
    <t>2810023</t>
  </si>
  <si>
    <t>Mikołajki (3)</t>
  </si>
  <si>
    <t>2810032</t>
  </si>
  <si>
    <t>Mrągowo (2)</t>
  </si>
  <si>
    <t>2810042</t>
  </si>
  <si>
    <t>Piecki (2)</t>
  </si>
  <si>
    <t>2810052</t>
  </si>
  <si>
    <t>Sorkwity (2)</t>
  </si>
  <si>
    <t>2811000</t>
  </si>
  <si>
    <t>Powiat nidzicki</t>
  </si>
  <si>
    <t>2811012</t>
  </si>
  <si>
    <t>Janowiec Kościelny (2)</t>
  </si>
  <si>
    <t>2811022</t>
  </si>
  <si>
    <t>Janowo (2)</t>
  </si>
  <si>
    <t>2811032</t>
  </si>
  <si>
    <t>Kozłowo (2)</t>
  </si>
  <si>
    <t>2811043</t>
  </si>
  <si>
    <t>Nidzica (3)</t>
  </si>
  <si>
    <t>2812000</t>
  </si>
  <si>
    <t>Powiat nowomiejski</t>
  </si>
  <si>
    <t>2812011</t>
  </si>
  <si>
    <t>Nowe Miasto Lubawskie (1)</t>
  </si>
  <si>
    <t>2812022</t>
  </si>
  <si>
    <t>Biskupiec (2)</t>
  </si>
  <si>
    <t>2812032</t>
  </si>
  <si>
    <t>Grodziczno (2)</t>
  </si>
  <si>
    <t>2812042</t>
  </si>
  <si>
    <t>Kurzętnik (2)</t>
  </si>
  <si>
    <t>2812052</t>
  </si>
  <si>
    <t>Nowe Miasto Lubawskie (2)</t>
  </si>
  <si>
    <t>2813000</t>
  </si>
  <si>
    <t>Powiat olecki</t>
  </si>
  <si>
    <t>2813032</t>
  </si>
  <si>
    <t>Kowale Oleckie (2)</t>
  </si>
  <si>
    <t>2813043</t>
  </si>
  <si>
    <t>Olecko (3)</t>
  </si>
  <si>
    <t>2813052</t>
  </si>
  <si>
    <t>Świętajno (2)</t>
  </si>
  <si>
    <t>2813062</t>
  </si>
  <si>
    <t>Wieliczki (2)</t>
  </si>
  <si>
    <t>2814000</t>
  </si>
  <si>
    <t>Powiat olsztyński</t>
  </si>
  <si>
    <t>2814013</t>
  </si>
  <si>
    <t>Barczewo (3)</t>
  </si>
  <si>
    <t>2814023</t>
  </si>
  <si>
    <t>Biskupiec (3)</t>
  </si>
  <si>
    <t>2814033</t>
  </si>
  <si>
    <t>Dobre Miasto (3)</t>
  </si>
  <si>
    <t>2814042</t>
  </si>
  <si>
    <t>Dywity (2)</t>
  </si>
  <si>
    <t>2814052</t>
  </si>
  <si>
    <t>Gietrzwałd (2)</t>
  </si>
  <si>
    <t>2814063</t>
  </si>
  <si>
    <t>Jeziorany (3)</t>
  </si>
  <si>
    <t>2814072</t>
  </si>
  <si>
    <t>Jonkowo (2)</t>
  </si>
  <si>
    <t>2814082</t>
  </si>
  <si>
    <t>Kolno (2)</t>
  </si>
  <si>
    <t>2814093</t>
  </si>
  <si>
    <t>Olsztynek (3)</t>
  </si>
  <si>
    <t>2814102</t>
  </si>
  <si>
    <t>Purda (2)</t>
  </si>
  <si>
    <t>2814112</t>
  </si>
  <si>
    <t>Stawiguda (2)</t>
  </si>
  <si>
    <t>2814122</t>
  </si>
  <si>
    <t>Świątki (2)</t>
  </si>
  <si>
    <t>2815000</t>
  </si>
  <si>
    <t>Powiat ostródzki</t>
  </si>
  <si>
    <t>2815011</t>
  </si>
  <si>
    <t>Ostróda (1)</t>
  </si>
  <si>
    <t>2815022</t>
  </si>
  <si>
    <t>Dąbrówno (2)</t>
  </si>
  <si>
    <t>2815032</t>
  </si>
  <si>
    <t>Grunwald (2)</t>
  </si>
  <si>
    <t>2815042</t>
  </si>
  <si>
    <t>Łukta (2)</t>
  </si>
  <si>
    <t>2815052</t>
  </si>
  <si>
    <t>Małdyty (2)</t>
  </si>
  <si>
    <t>2815063</t>
  </si>
  <si>
    <t>Miłakowo (3)</t>
  </si>
  <si>
    <t>2815073</t>
  </si>
  <si>
    <t>Miłomłyn (3)</t>
  </si>
  <si>
    <t>2815083</t>
  </si>
  <si>
    <t>Morąg (3)</t>
  </si>
  <si>
    <t>2815092</t>
  </si>
  <si>
    <t>Ostróda (2)</t>
  </si>
  <si>
    <t>2816000</t>
  </si>
  <si>
    <t>Powiat piski</t>
  </si>
  <si>
    <t>2816013</t>
  </si>
  <si>
    <t>Biała Piska (3)</t>
  </si>
  <si>
    <t>2816023</t>
  </si>
  <si>
    <t>Orzysz (3)</t>
  </si>
  <si>
    <t>2816033</t>
  </si>
  <si>
    <t>Pisz (3)</t>
  </si>
  <si>
    <t>2816043</t>
  </si>
  <si>
    <t>Ruciane-Nida (3)</t>
  </si>
  <si>
    <t>2817000</t>
  </si>
  <si>
    <t>Powiat szczycieński</t>
  </si>
  <si>
    <t>2817011</t>
  </si>
  <si>
    <t>Szczytno (1)</t>
  </si>
  <si>
    <t>2817022</t>
  </si>
  <si>
    <t>Dźwierzuty (2)</t>
  </si>
  <si>
    <t>2817032</t>
  </si>
  <si>
    <t>Jedwabno (2)</t>
  </si>
  <si>
    <t>2817043</t>
  </si>
  <si>
    <t>Pasym (3)</t>
  </si>
  <si>
    <t>2817052</t>
  </si>
  <si>
    <t>Rozogi (2)</t>
  </si>
  <si>
    <t>2817062</t>
  </si>
  <si>
    <t>Szczytno (2)</t>
  </si>
  <si>
    <t>2817072</t>
  </si>
  <si>
    <t>2817083</t>
  </si>
  <si>
    <t>Wielbark (3)</t>
  </si>
  <si>
    <t>2818000</t>
  </si>
  <si>
    <t>Powiat gołdapski</t>
  </si>
  <si>
    <t>2818012</t>
  </si>
  <si>
    <t>Banie Mazurskie (2)</t>
  </si>
  <si>
    <t>2818022</t>
  </si>
  <si>
    <t>Dubeninki (2)</t>
  </si>
  <si>
    <t>2818033</t>
  </si>
  <si>
    <t>Gołdap (3)</t>
  </si>
  <si>
    <t>2819000</t>
  </si>
  <si>
    <t>Powiat węgorzewski</t>
  </si>
  <si>
    <t>2819012</t>
  </si>
  <si>
    <t>Budry (2)</t>
  </si>
  <si>
    <t>2819022</t>
  </si>
  <si>
    <t>Pozezdrze (2)</t>
  </si>
  <si>
    <t>2819033</t>
  </si>
  <si>
    <t>Węgorzewo (3)</t>
  </si>
  <si>
    <t>2861000</t>
  </si>
  <si>
    <t>Powiat m. Elbląg</t>
  </si>
  <si>
    <t>2861011</t>
  </si>
  <si>
    <t>Elbląg (1)</t>
  </si>
  <si>
    <t>2862000</t>
  </si>
  <si>
    <t>Powiat m. Olsztyn</t>
  </si>
  <si>
    <t>2862011</t>
  </si>
  <si>
    <t>Olsztyn (1)</t>
  </si>
  <si>
    <t>2019 ogółem</t>
  </si>
  <si>
    <r>
      <t xml:space="preserve">2020 </t>
    </r>
    <r>
      <rPr>
        <b/>
        <sz val="11"/>
        <color rgb="FF000000"/>
        <rFont val="Calibri"/>
        <family val="2"/>
        <charset val="238"/>
      </rPr>
      <t>ogółem</t>
    </r>
  </si>
  <si>
    <r>
      <t xml:space="preserve">2021 </t>
    </r>
    <r>
      <rPr>
        <b/>
        <sz val="11"/>
        <color rgb="FF000000"/>
        <rFont val="Calibri"/>
        <family val="2"/>
        <charset val="238"/>
      </rPr>
      <t>ogółem</t>
    </r>
  </si>
  <si>
    <t>2022 ogółem</t>
  </si>
  <si>
    <t>2023 ogółem</t>
  </si>
  <si>
    <t>2024 ogółem</t>
  </si>
  <si>
    <t>2019 Dział 852 - Pomoc społeczna</t>
  </si>
  <si>
    <t>2020 Dział 852 - Pomoc społeczna</t>
  </si>
  <si>
    <t>2021 Dział 852 - Pomoc społeczna</t>
  </si>
  <si>
    <t>2022 Dział 852 - Pomoc społeczna</t>
  </si>
  <si>
    <t>2023 Dział 852 - Pomoc społeczna</t>
  </si>
  <si>
    <t>2024 Dział 852 - Pomoc społeczna</t>
  </si>
  <si>
    <t>2019 Dział 853 - Pozostałe zadania w zakresie polityki społecznej</t>
  </si>
  <si>
    <t>2020 Dział 853 - Pozostałe zadania w zakresie polityki społecznej</t>
  </si>
  <si>
    <t>2021 Dział 853 - Pozostałe zadania w zakresie polityki społecznej</t>
  </si>
  <si>
    <t>2022 Dział 853 - Pozostałe zadania w zakresie polityki społecznej</t>
  </si>
  <si>
    <t>2023 Dział 853 - Pozostałe zadania w zakresie polityki społecznej</t>
  </si>
  <si>
    <t>2024 Dział 853 - Pozostałe zadania w zakresie polityki społecznej</t>
  </si>
  <si>
    <t>2019 Dział 852 + 853</t>
  </si>
  <si>
    <t>2020 Dział 852 + 853</t>
  </si>
  <si>
    <t>2021 Dział 852 + 853</t>
  </si>
  <si>
    <t>2022 Dział 852 + 853</t>
  </si>
  <si>
    <t>2023 Dział 852 + 853</t>
  </si>
  <si>
    <t>2024 Dział 852 + 853</t>
  </si>
  <si>
    <t>Suma 2019-2024 ogółem</t>
  </si>
  <si>
    <t>Suma 2019-2024 Dział 852+853</t>
  </si>
  <si>
    <t>Ludność 2024</t>
  </si>
  <si>
    <t>Ludność w wieku poprodukcyjnym 2024</t>
  </si>
  <si>
    <t>Udział ludności w wieku poprodukcyjnym w populacji 2024 r.</t>
  </si>
  <si>
    <t>Prognozowany udział ludności w wieku poprodukcyjnym w populacji w 2060 r.</t>
  </si>
  <si>
    <t>Udział ludności w wieku poprodukcyjnym w populacji 2024 r. WARTOŚĆ ZNORMALIZOWANA</t>
  </si>
  <si>
    <t>Prognozowany udział ludności w wieku poprodukcyjnym w populacji w 2060 r. WARTOŚĆ ZNORMALIZOWANA</t>
  </si>
  <si>
    <t>Wartość indeksu obciążenia gmin osobami starszymi</t>
  </si>
  <si>
    <t>MIN</t>
  </si>
  <si>
    <t>MAX</t>
  </si>
  <si>
    <t>Udział wydatków budżetów gmin i miast na prawach powiatu w działach 852 i 853 łącznie w wydatkach ogółem w latach 2019-2024</t>
  </si>
  <si>
    <t>Udział wydatków budżetów gmin i miast na prawach powiatu w działach 852 i 853 łącznie w wydatkach ogółem w latach 2019-2024 WARTOŚĆ ZNORMALIZOWANA</t>
  </si>
  <si>
    <t>Ranking gmin najbardziej obciążonych osobami starszymi</t>
  </si>
  <si>
    <t>Ranking powiatów, których gminy są najbardziej obciążone osobami starszymi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</si>
</sst>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"/>
  </numFmts>
  <fonts count="6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1">
      <alignment horizontal="left" vertical="center" wrapText="1"/>
    </xf>
    <xf numFmtId="0" fontId="4" fillId="0" borderId="0"/>
  </cellStyleXfs>
  <cellXfs count="20">
    <xf numFmtId="0" fontId="0" fillId="0" borderId="0" xfId="0"/>
    <xf numFmtId="0" fontId="1" fillId="2" borderId="1" xfId="1">
      <alignment horizontal="left" vertical="center" wrapText="1"/>
    </xf>
    <xf numFmtId="4" fontId="0" fillId="0" borderId="0" xfId="0" applyNumberFormat="1"/>
    <xf numFmtId="0" fontId="3" fillId="2" borderId="1" xfId="1" applyFont="1">
      <alignment horizontal="left" vertical="center" wrapText="1"/>
    </xf>
    <xf numFmtId="0" fontId="4" fillId="3" borderId="0" xfId="0" applyFont="1" applyFill="1"/>
    <xf numFmtId="164" fontId="0" fillId="0" borderId="0" xfId="0" applyNumberFormat="1"/>
    <xf numFmtId="3" fontId="0" fillId="0" borderId="0" xfId="0" applyNumberFormat="1"/>
    <xf numFmtId="0" fontId="5" fillId="3" borderId="0" xfId="0" applyFont="1" applyFill="1"/>
    <xf numFmtId="0" fontId="5" fillId="0" borderId="0" xfId="0" applyFont="1"/>
    <xf numFmtId="164" fontId="5" fillId="0" borderId="0" xfId="0" applyNumberFormat="1" applyFont="1"/>
    <xf numFmtId="164" fontId="5" fillId="3" borderId="0" xfId="0" applyNumberFormat="1" applyFont="1" applyFill="1"/>
    <xf numFmtId="165" fontId="5" fillId="3" borderId="0" xfId="0" applyNumberFormat="1" applyFont="1" applyFill="1"/>
    <xf numFmtId="165" fontId="0" fillId="0" borderId="0" xfId="0" applyNumberFormat="1"/>
    <xf numFmtId="0" fontId="0" fillId="0" borderId="0" xfId="0" applyFill="1"/>
    <xf numFmtId="0" fontId="2" fillId="2" borderId="1" xfId="1" applyFont="1" applyAlignment="1">
      <alignment horizontal="left" vertical="center" wrapText="1"/>
    </xf>
    <xf numFmtId="0" fontId="1" fillId="2" borderId="1" xfId="1" applyAlignment="1">
      <alignment horizontal="left" vertical="center" wrapText="1"/>
    </xf>
    <xf numFmtId="0" fontId="3" fillId="2" borderId="1" xfId="1" applyFont="1" applyAlignment="1">
      <alignment horizontal="left" vertical="center" wrapText="1"/>
    </xf>
    <xf numFmtId="0" fontId="4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164" fontId="5" fillId="3" borderId="0" xfId="0" applyNumberFormat="1" applyFont="1" applyFill="1" applyAlignment="1">
      <alignment wrapText="1"/>
    </xf>
  </cellXfs>
  <cellStyles count="3">
    <cellStyle name="Kolumna" xfId="1" xr:uid="{00000000-0005-0000-0000-000001000000}"/>
    <cellStyle name="Normalny" xfId="0" builtinId="0"/>
    <cellStyle name="Normalny 2" xfId="2" xr:uid="{6D3F0585-49E0-40F3-9FFC-039CEB1088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19"/>
  <sheetViews>
    <sheetView tabSelected="1" workbookViewId="0">
      <selection sqref="A1:XFD1048576"/>
    </sheetView>
  </sheetViews>
  <sheetFormatPr defaultRowHeight="14.4" x14ac:dyDescent="0.3"/>
  <cols>
    <col min="2" max="2" width="23.77734375" bestFit="1" customWidth="1"/>
    <col min="3" max="8" width="16.88671875" hidden="1" customWidth="1"/>
    <col min="9" max="9" width="18.44140625" hidden="1" customWidth="1"/>
    <col min="10" max="15" width="15.88671875" hidden="1" customWidth="1"/>
    <col min="16" max="18" width="14.88671875" hidden="1" customWidth="1"/>
    <col min="19" max="19" width="15.88671875" hidden="1" customWidth="1"/>
    <col min="20" max="21" width="14.88671875" hidden="1" customWidth="1"/>
    <col min="22" max="27" width="15.88671875" hidden="1" customWidth="1"/>
    <col min="28" max="28" width="26.77734375" hidden="1" customWidth="1"/>
    <col min="29" max="29" width="25.5546875" style="5" customWidth="1"/>
    <col min="30" max="30" width="9.88671875" hidden="1" customWidth="1"/>
    <col min="31" max="31" width="0" hidden="1" customWidth="1"/>
    <col min="32" max="32" width="35.33203125" customWidth="1"/>
    <col min="33" max="33" width="35.21875" style="5" customWidth="1"/>
    <col min="34" max="36" width="8.88671875" style="12"/>
  </cols>
  <sheetData>
    <row r="1" spans="1:38" ht="72" x14ac:dyDescent="0.3">
      <c r="A1" s="3" t="s">
        <v>0</v>
      </c>
      <c r="B1" s="3" t="s">
        <v>1</v>
      </c>
      <c r="C1" s="1" t="s">
        <v>275</v>
      </c>
      <c r="D1" s="3" t="s">
        <v>276</v>
      </c>
      <c r="E1" s="3" t="s">
        <v>277</v>
      </c>
      <c r="F1" s="3" t="s">
        <v>278</v>
      </c>
      <c r="G1" s="3" t="s">
        <v>279</v>
      </c>
      <c r="H1" s="3" t="s">
        <v>280</v>
      </c>
      <c r="I1" s="3" t="s">
        <v>299</v>
      </c>
      <c r="J1" s="3" t="s">
        <v>281</v>
      </c>
      <c r="K1" s="3" t="s">
        <v>282</v>
      </c>
      <c r="L1" s="3" t="s">
        <v>283</v>
      </c>
      <c r="M1" s="3" t="s">
        <v>284</v>
      </c>
      <c r="N1" s="3" t="s">
        <v>285</v>
      </c>
      <c r="O1" s="3" t="s">
        <v>286</v>
      </c>
      <c r="P1" s="3" t="s">
        <v>287</v>
      </c>
      <c r="Q1" s="3" t="s">
        <v>288</v>
      </c>
      <c r="R1" s="3" t="s">
        <v>289</v>
      </c>
      <c r="S1" s="3" t="s">
        <v>290</v>
      </c>
      <c r="T1" s="3" t="s">
        <v>291</v>
      </c>
      <c r="U1" s="3" t="s">
        <v>292</v>
      </c>
      <c r="V1" s="3" t="s">
        <v>293</v>
      </c>
      <c r="W1" s="3" t="s">
        <v>294</v>
      </c>
      <c r="X1" s="3" t="s">
        <v>295</v>
      </c>
      <c r="Y1" s="3" t="s">
        <v>296</v>
      </c>
      <c r="Z1" s="3" t="s">
        <v>297</v>
      </c>
      <c r="AA1" s="3" t="s">
        <v>298</v>
      </c>
      <c r="AB1" s="4" t="s">
        <v>300</v>
      </c>
      <c r="AC1" s="7" t="s">
        <v>310</v>
      </c>
      <c r="AD1" s="4" t="s">
        <v>301</v>
      </c>
      <c r="AE1" s="4" t="s">
        <v>302</v>
      </c>
      <c r="AF1" s="7" t="s">
        <v>303</v>
      </c>
      <c r="AG1" s="10" t="s">
        <v>304</v>
      </c>
      <c r="AH1" s="11" t="s">
        <v>311</v>
      </c>
      <c r="AI1" s="11" t="s">
        <v>305</v>
      </c>
      <c r="AJ1" s="11" t="s">
        <v>306</v>
      </c>
      <c r="AK1" s="7" t="s">
        <v>307</v>
      </c>
      <c r="AL1" s="7" t="s">
        <v>312</v>
      </c>
    </row>
    <row r="2" spans="1:38" x14ac:dyDescent="0.3">
      <c r="A2" t="s">
        <v>118</v>
      </c>
      <c r="B2" t="s">
        <v>119</v>
      </c>
      <c r="C2" s="2">
        <v>46103539.460000001</v>
      </c>
      <c r="D2" s="2">
        <v>36110700.689999998</v>
      </c>
      <c r="E2" s="2">
        <v>42545790.520000003</v>
      </c>
      <c r="F2" s="2">
        <v>45536602.530000001</v>
      </c>
      <c r="G2" s="2">
        <v>51252288.770000003</v>
      </c>
      <c r="H2" s="2">
        <v>57379073.020000003</v>
      </c>
      <c r="I2" s="2">
        <f>SUM(C2:H2)</f>
        <v>278927994.99000001</v>
      </c>
      <c r="J2" s="2">
        <v>5345548.58</v>
      </c>
      <c r="K2" s="2">
        <v>5231999.7300000004</v>
      </c>
      <c r="L2" s="2">
        <v>5182850.21</v>
      </c>
      <c r="M2" s="2">
        <v>10076097.07</v>
      </c>
      <c r="N2" s="2">
        <v>6948055.54</v>
      </c>
      <c r="O2" s="2">
        <v>7995292.7999999998</v>
      </c>
      <c r="P2" s="2">
        <v>219038.4</v>
      </c>
      <c r="Q2" s="2">
        <v>0</v>
      </c>
      <c r="R2" s="2">
        <v>0</v>
      </c>
      <c r="S2" s="2">
        <v>517610</v>
      </c>
      <c r="T2" s="2">
        <v>33237.620000000003</v>
      </c>
      <c r="U2" s="2">
        <v>20773.41</v>
      </c>
      <c r="V2" s="2">
        <v>5564586.9800000004</v>
      </c>
      <c r="W2" s="2">
        <v>5231999.7300000004</v>
      </c>
      <c r="X2" s="2">
        <v>5182850.21</v>
      </c>
      <c r="Y2" s="2">
        <v>10593707.07</v>
      </c>
      <c r="Z2" s="2">
        <v>6981293.1600000001</v>
      </c>
      <c r="AA2" s="2">
        <v>8016066.21</v>
      </c>
      <c r="AB2" s="2">
        <f>SUM(V2:AA2)</f>
        <v>41570503.360000007</v>
      </c>
      <c r="AC2" s="5">
        <f>AB2/I2</f>
        <v>0.14903668368422601</v>
      </c>
      <c r="AD2" s="6">
        <v>6526</v>
      </c>
      <c r="AE2" s="6">
        <v>1878</v>
      </c>
      <c r="AF2" s="5">
        <v>0.28777198896720807</v>
      </c>
      <c r="AG2" s="5">
        <v>0.55130228887134969</v>
      </c>
      <c r="AH2" s="12">
        <f>(AC2-$AC$118)/($AC$119-$AC$118)</f>
        <v>0.8214255993243279</v>
      </c>
      <c r="AI2" s="12">
        <f>(AF2-$AF$118)/($AF$119-$AF$118)</f>
        <v>0.96103561658942294</v>
      </c>
      <c r="AJ2" s="12">
        <f>(AG2-$AG$118)/($AG$119-$AG$118)</f>
        <v>0.94490000175957722</v>
      </c>
      <c r="AK2" s="12">
        <f>AVERAGE(AH2:AJ2)</f>
        <v>0.90912040589110943</v>
      </c>
      <c r="AL2">
        <v>1</v>
      </c>
    </row>
    <row r="3" spans="1:38" x14ac:dyDescent="0.3">
      <c r="A3" t="s">
        <v>6</v>
      </c>
      <c r="B3" t="s">
        <v>7</v>
      </c>
      <c r="C3" s="2">
        <v>24703771.629999999</v>
      </c>
      <c r="D3" s="2">
        <v>21135463.809999999</v>
      </c>
      <c r="E3" s="2">
        <v>25062143.48</v>
      </c>
      <c r="F3" s="2">
        <v>30763196.539999999</v>
      </c>
      <c r="G3" s="2">
        <v>34230908.850000001</v>
      </c>
      <c r="H3" s="2">
        <v>35577939.280000001</v>
      </c>
      <c r="I3" s="2">
        <f>SUM(C3:H3)</f>
        <v>171473423.59</v>
      </c>
      <c r="J3" s="2">
        <v>3957837.58</v>
      </c>
      <c r="K3" s="2">
        <v>3800998.38</v>
      </c>
      <c r="L3" s="2">
        <v>3804816.43</v>
      </c>
      <c r="M3" s="2">
        <v>5356704.76</v>
      </c>
      <c r="N3" s="2">
        <v>4711383.46</v>
      </c>
      <c r="O3" s="2">
        <v>5452097.7999999998</v>
      </c>
      <c r="P3" s="2">
        <v>0</v>
      </c>
      <c r="Q3" s="2">
        <v>0</v>
      </c>
      <c r="R3" s="2">
        <v>0</v>
      </c>
      <c r="S3" s="2">
        <v>1371003.65</v>
      </c>
      <c r="T3" s="2">
        <v>906683.65</v>
      </c>
      <c r="U3" s="2">
        <v>770121.46</v>
      </c>
      <c r="V3" s="2">
        <v>3957837.58</v>
      </c>
      <c r="W3" s="2">
        <v>3800998.38</v>
      </c>
      <c r="X3" s="2">
        <v>3804816.43</v>
      </c>
      <c r="Y3" s="2">
        <v>6727708.4100000001</v>
      </c>
      <c r="Z3" s="2">
        <v>5618067.1100000003</v>
      </c>
      <c r="AA3" s="2">
        <v>6222219.2599999998</v>
      </c>
      <c r="AB3" s="2">
        <f>SUM(V3:AA3)</f>
        <v>30131647.170000002</v>
      </c>
      <c r="AC3" s="5">
        <f>AB3/I3</f>
        <v>0.17572196634999257</v>
      </c>
      <c r="AD3" s="6">
        <v>3578</v>
      </c>
      <c r="AE3" s="6">
        <v>1029</v>
      </c>
      <c r="AF3" s="5">
        <v>0.28759083286752374</v>
      </c>
      <c r="AG3" s="5">
        <v>0.49100860046911649</v>
      </c>
      <c r="AH3" s="12">
        <f>(AC3-$AC$118)/($AC$119-$AC$118)</f>
        <v>1</v>
      </c>
      <c r="AI3" s="12">
        <f>(AF3-$AF$118)/($AF$119-$AF$118)</f>
        <v>0.95993964940209597</v>
      </c>
      <c r="AJ3" s="12">
        <f>(AG3-$AG$118)/($AG$119-$AG$118)</f>
        <v>0.72508811822672614</v>
      </c>
      <c r="AK3" s="12">
        <f>AVERAGE(AH3:AJ3)</f>
        <v>0.895009255876274</v>
      </c>
      <c r="AL3">
        <v>2</v>
      </c>
    </row>
    <row r="4" spans="1:38" x14ac:dyDescent="0.3">
      <c r="A4" t="s">
        <v>26</v>
      </c>
      <c r="B4" t="s">
        <v>27</v>
      </c>
      <c r="C4" s="2">
        <v>30705684.25</v>
      </c>
      <c r="D4" s="2">
        <v>35594660.189999998</v>
      </c>
      <c r="E4" s="2">
        <v>33489331.710000001</v>
      </c>
      <c r="F4" s="2">
        <v>48261680.159999996</v>
      </c>
      <c r="G4" s="2">
        <v>36176828.560000002</v>
      </c>
      <c r="H4" s="2">
        <v>58146985.810000002</v>
      </c>
      <c r="I4" s="2">
        <f>SUM(C4:H4)</f>
        <v>242375170.68000001</v>
      </c>
      <c r="J4" s="2">
        <v>3095888.61</v>
      </c>
      <c r="K4" s="2">
        <v>3122821.37</v>
      </c>
      <c r="L4" s="2">
        <v>3116592.9</v>
      </c>
      <c r="M4" s="2">
        <v>4527799.79</v>
      </c>
      <c r="N4" s="2">
        <v>3866478</v>
      </c>
      <c r="O4" s="2">
        <v>4939947.54</v>
      </c>
      <c r="P4" s="2">
        <v>36441.699999999997</v>
      </c>
      <c r="Q4" s="2">
        <v>0</v>
      </c>
      <c r="R4" s="2">
        <v>0</v>
      </c>
      <c r="S4" s="2">
        <v>3364878</v>
      </c>
      <c r="T4" s="2">
        <v>18156</v>
      </c>
      <c r="U4" s="2">
        <v>612</v>
      </c>
      <c r="V4" s="2">
        <v>3132330.31</v>
      </c>
      <c r="W4" s="2">
        <v>3122821.37</v>
      </c>
      <c r="X4" s="2">
        <v>3116592.9</v>
      </c>
      <c r="Y4" s="2">
        <v>7892677.79</v>
      </c>
      <c r="Z4" s="2">
        <v>3884634</v>
      </c>
      <c r="AA4" s="2">
        <v>4940559.54</v>
      </c>
      <c r="AB4" s="2">
        <f>SUM(V4:AA4)</f>
        <v>26089615.91</v>
      </c>
      <c r="AC4" s="5">
        <f>AB4/I4</f>
        <v>0.10764145451369383</v>
      </c>
      <c r="AD4" s="6">
        <v>5428</v>
      </c>
      <c r="AE4" s="6">
        <v>1483</v>
      </c>
      <c r="AF4" s="5">
        <v>0.27321296978629328</v>
      </c>
      <c r="AG4" s="5">
        <v>0.53849480968858132</v>
      </c>
      <c r="AH4" s="12">
        <f>(AC4-$AC$118)/($AC$119-$AC$118)</f>
        <v>0.54441417199390119</v>
      </c>
      <c r="AI4" s="12">
        <f>(AF4-$AF$118)/($AF$119-$AF$118)</f>
        <v>0.87295573780118274</v>
      </c>
      <c r="AJ4" s="12">
        <f>(AG4-$AG$118)/($AG$119-$AG$118)</f>
        <v>0.89820794829469375</v>
      </c>
      <c r="AK4" s="12">
        <f>AVERAGE(AH4:AJ4)</f>
        <v>0.77185928602992593</v>
      </c>
      <c r="AL4">
        <v>3</v>
      </c>
    </row>
    <row r="5" spans="1:38" x14ac:dyDescent="0.3">
      <c r="A5" t="s">
        <v>22</v>
      </c>
      <c r="B5" t="s">
        <v>23</v>
      </c>
      <c r="C5" s="2">
        <v>15958848.73</v>
      </c>
      <c r="D5" s="2">
        <v>19197624.440000001</v>
      </c>
      <c r="E5" s="2">
        <v>16928387.370000001</v>
      </c>
      <c r="F5" s="2">
        <v>20591630.32</v>
      </c>
      <c r="G5" s="2">
        <v>21301393.539999999</v>
      </c>
      <c r="H5" s="2">
        <v>28910467.359999999</v>
      </c>
      <c r="I5" s="2">
        <f>SUM(C5:H5)</f>
        <v>122888351.76000001</v>
      </c>
      <c r="J5" s="2">
        <v>1745699.5</v>
      </c>
      <c r="K5" s="2">
        <v>1730637.34</v>
      </c>
      <c r="L5" s="2">
        <v>1714254.26</v>
      </c>
      <c r="M5" s="2">
        <v>3669072.69</v>
      </c>
      <c r="N5" s="2">
        <v>2043757.99</v>
      </c>
      <c r="O5" s="2">
        <v>2609262.3199999998</v>
      </c>
      <c r="P5" s="2">
        <v>49736.7</v>
      </c>
      <c r="Q5" s="2">
        <v>22581.26</v>
      </c>
      <c r="R5" s="2">
        <v>9040</v>
      </c>
      <c r="S5" s="2">
        <v>363581.59</v>
      </c>
      <c r="T5" s="2">
        <v>13906.86</v>
      </c>
      <c r="U5" s="2">
        <v>2000</v>
      </c>
      <c r="V5" s="2">
        <v>1795436.2</v>
      </c>
      <c r="W5" s="2">
        <v>1753218.6</v>
      </c>
      <c r="X5" s="2">
        <v>1723294.26</v>
      </c>
      <c r="Y5" s="2">
        <v>4032654.28</v>
      </c>
      <c r="Z5" s="2">
        <v>2057664.85</v>
      </c>
      <c r="AA5" s="2">
        <v>2611262.3199999998</v>
      </c>
      <c r="AB5" s="2">
        <f>SUM(V5:AA5)</f>
        <v>13973530.51</v>
      </c>
      <c r="AC5" s="5">
        <f>AB5/I5</f>
        <v>0.11370915395862902</v>
      </c>
      <c r="AD5" s="6">
        <v>3005</v>
      </c>
      <c r="AE5" s="6">
        <v>818</v>
      </c>
      <c r="AF5" s="5">
        <v>0.27221297836938435</v>
      </c>
      <c r="AG5" s="5">
        <v>0.50053590568060025</v>
      </c>
      <c r="AH5" s="12">
        <f>(AC5-$AC$118)/($AC$119-$AC$118)</f>
        <v>0.58501841836560753</v>
      </c>
      <c r="AI5" s="12">
        <f>(AF5-$AF$118)/($AF$119-$AF$118)</f>
        <v>0.86690593996136123</v>
      </c>
      <c r="AJ5" s="12">
        <f>(AG5-$AG$118)/($AG$119-$AG$118)</f>
        <v>0.75982168585253795</v>
      </c>
      <c r="AK5" s="12">
        <f>AVERAGE(AH5:AJ5)</f>
        <v>0.73724868139316901</v>
      </c>
      <c r="AL5">
        <v>4</v>
      </c>
    </row>
    <row r="6" spans="1:38" x14ac:dyDescent="0.3">
      <c r="A6" t="s">
        <v>138</v>
      </c>
      <c r="B6" t="s">
        <v>139</v>
      </c>
      <c r="C6" s="2">
        <v>65811402.109999999</v>
      </c>
      <c r="D6" s="2">
        <v>59890459.68</v>
      </c>
      <c r="E6" s="2">
        <v>54248481.289999999</v>
      </c>
      <c r="F6" s="2">
        <v>70868910.709999993</v>
      </c>
      <c r="G6" s="2">
        <v>63312201.289999999</v>
      </c>
      <c r="H6" s="2">
        <v>71904614.079999998</v>
      </c>
      <c r="I6" s="2">
        <f>SUM(C6:H6)</f>
        <v>386036069.15999997</v>
      </c>
      <c r="J6" s="2">
        <v>4703875.4000000004</v>
      </c>
      <c r="K6" s="2">
        <v>4745319.63</v>
      </c>
      <c r="L6" s="2">
        <v>4634969.3600000003</v>
      </c>
      <c r="M6" s="2">
        <v>9015662.8599999994</v>
      </c>
      <c r="N6" s="2">
        <v>5416342.8399999999</v>
      </c>
      <c r="O6" s="2">
        <v>6865107.3600000003</v>
      </c>
      <c r="P6" s="2">
        <v>0</v>
      </c>
      <c r="Q6" s="2">
        <v>0</v>
      </c>
      <c r="R6" s="2">
        <v>0</v>
      </c>
      <c r="S6" s="2">
        <v>498556.49</v>
      </c>
      <c r="T6" s="2">
        <v>362458.46</v>
      </c>
      <c r="U6" s="2">
        <v>27605.439999999999</v>
      </c>
      <c r="V6" s="2">
        <v>4703875.4000000004</v>
      </c>
      <c r="W6" s="2">
        <v>4745319.63</v>
      </c>
      <c r="X6" s="2">
        <v>4634969.3600000003</v>
      </c>
      <c r="Y6" s="2">
        <v>9514219.3499999996</v>
      </c>
      <c r="Z6" s="2">
        <v>5778801.2999999998</v>
      </c>
      <c r="AA6" s="2">
        <v>6892712.8000000007</v>
      </c>
      <c r="AB6" s="2">
        <f>SUM(V6:AA6)</f>
        <v>36269897.840000004</v>
      </c>
      <c r="AC6" s="5">
        <f>AB6/I6</f>
        <v>9.3954686459537168E-2</v>
      </c>
      <c r="AD6" s="6">
        <v>7257</v>
      </c>
      <c r="AE6" s="6">
        <v>1859</v>
      </c>
      <c r="AF6" s="5">
        <v>0.25616645996968446</v>
      </c>
      <c r="AG6" s="5">
        <v>0.55435473617291797</v>
      </c>
      <c r="AH6" s="12">
        <f>(AC6-$AC$118)/($AC$119-$AC$118)</f>
        <v>0.45282412091329544</v>
      </c>
      <c r="AI6" s="12">
        <f>(AF6-$AF$118)/($AF$119-$AF$118)</f>
        <v>0.76982691437208206</v>
      </c>
      <c r="AJ6" s="12">
        <f>(AG6-$AG$118)/($AG$119-$AG$118)</f>
        <v>0.95602826756190018</v>
      </c>
      <c r="AK6" s="12">
        <f>AVERAGE(AH6:AJ6)</f>
        <v>0.72622643428242595</v>
      </c>
      <c r="AL6">
        <v>5</v>
      </c>
    </row>
    <row r="7" spans="1:38" x14ac:dyDescent="0.3">
      <c r="A7" t="s">
        <v>14</v>
      </c>
      <c r="B7" t="s">
        <v>15</v>
      </c>
      <c r="C7" s="2">
        <v>31359017.27</v>
      </c>
      <c r="D7" s="2">
        <v>33260214.129999999</v>
      </c>
      <c r="E7" s="2">
        <v>38301041.020000003</v>
      </c>
      <c r="F7" s="2">
        <v>43036171.479999997</v>
      </c>
      <c r="G7" s="2">
        <v>44991806.450000003</v>
      </c>
      <c r="H7" s="2">
        <v>53047915.93</v>
      </c>
      <c r="I7" s="2">
        <f>SUM(C7:H7)</f>
        <v>243996166.28000003</v>
      </c>
      <c r="J7" s="2">
        <v>3374119.78</v>
      </c>
      <c r="K7" s="2">
        <v>3485658.99</v>
      </c>
      <c r="L7" s="2">
        <v>3401878.01</v>
      </c>
      <c r="M7" s="2">
        <v>4734810.1900000004</v>
      </c>
      <c r="N7" s="2">
        <v>4228834.5599999996</v>
      </c>
      <c r="O7" s="2">
        <v>5451940.2699999996</v>
      </c>
      <c r="P7" s="2">
        <v>98708</v>
      </c>
      <c r="Q7" s="2">
        <v>51292</v>
      </c>
      <c r="R7" s="2">
        <v>0</v>
      </c>
      <c r="S7" s="2">
        <v>4847550</v>
      </c>
      <c r="T7" s="2">
        <v>126232.78</v>
      </c>
      <c r="U7" s="2">
        <v>0</v>
      </c>
      <c r="V7" s="2">
        <v>3472827.78</v>
      </c>
      <c r="W7" s="2">
        <v>3536950.99</v>
      </c>
      <c r="X7" s="2">
        <v>3401878.01</v>
      </c>
      <c r="Y7" s="2">
        <v>9582360.1900000013</v>
      </c>
      <c r="Z7" s="2">
        <v>4355067.34</v>
      </c>
      <c r="AA7" s="2">
        <v>5451940.2699999996</v>
      </c>
      <c r="AB7" s="2">
        <f>SUM(V7:AA7)</f>
        <v>29801024.579999998</v>
      </c>
      <c r="AC7" s="5">
        <f>AB7/I7</f>
        <v>0.12213726565605773</v>
      </c>
      <c r="AD7" s="6">
        <v>5607</v>
      </c>
      <c r="AE7" s="6">
        <v>1419</v>
      </c>
      <c r="AF7" s="5">
        <v>0.25307651150347782</v>
      </c>
      <c r="AG7" s="5">
        <v>0.49540581929555894</v>
      </c>
      <c r="AH7" s="12">
        <f>(AC7-$AC$118)/($AC$119-$AC$118)</f>
        <v>0.64141823297677947</v>
      </c>
      <c r="AI7" s="12">
        <f>(AF7-$AF$118)/($AF$119-$AF$118)</f>
        <v>0.75113319036612958</v>
      </c>
      <c r="AJ7" s="12">
        <f>(AG7-$AG$118)/($AG$119-$AG$118)</f>
        <v>0.74111899937133741</v>
      </c>
      <c r="AK7" s="12">
        <f>AVERAGE(AH7:AJ7)</f>
        <v>0.71122347423808208</v>
      </c>
      <c r="AL7">
        <v>6</v>
      </c>
    </row>
    <row r="8" spans="1:38" x14ac:dyDescent="0.3">
      <c r="A8" t="s">
        <v>120</v>
      </c>
      <c r="B8" t="s">
        <v>121</v>
      </c>
      <c r="C8" s="2">
        <v>17164560.34</v>
      </c>
      <c r="D8" s="2">
        <v>18186330.16</v>
      </c>
      <c r="E8" s="2">
        <v>20680446.739999998</v>
      </c>
      <c r="F8" s="2">
        <v>25262349.780000001</v>
      </c>
      <c r="G8" s="2">
        <v>30428564.25</v>
      </c>
      <c r="H8" s="2">
        <v>37306871.979999997</v>
      </c>
      <c r="I8" s="2">
        <f>SUM(C8:H8)</f>
        <v>149029123.25</v>
      </c>
      <c r="J8" s="2">
        <v>1313384.19</v>
      </c>
      <c r="K8" s="2">
        <v>1378356.19</v>
      </c>
      <c r="L8" s="2">
        <v>1430732.76</v>
      </c>
      <c r="M8" s="2">
        <v>2836176.22</v>
      </c>
      <c r="N8" s="2">
        <v>2555424.88</v>
      </c>
      <c r="O8" s="2">
        <v>2728092.28</v>
      </c>
      <c r="P8" s="2">
        <v>391243.54</v>
      </c>
      <c r="Q8" s="2">
        <v>90081.37</v>
      </c>
      <c r="R8" s="2">
        <v>430670.33</v>
      </c>
      <c r="S8" s="2">
        <v>2573785.42</v>
      </c>
      <c r="T8" s="2">
        <v>765939.48</v>
      </c>
      <c r="U8" s="2">
        <v>144580.82</v>
      </c>
      <c r="V8" s="2">
        <v>1704627.73</v>
      </c>
      <c r="W8" s="2">
        <v>1468437.56</v>
      </c>
      <c r="X8" s="2">
        <v>1861403.09</v>
      </c>
      <c r="Y8" s="2">
        <v>5409961.6400000006</v>
      </c>
      <c r="Z8" s="2">
        <v>3321364.36</v>
      </c>
      <c r="AA8" s="2">
        <v>2872673.0999999996</v>
      </c>
      <c r="AB8" s="2">
        <f>SUM(V8:AA8)</f>
        <v>16638467.479999999</v>
      </c>
      <c r="AC8" s="5">
        <f>AB8/I8</f>
        <v>0.11164574491986082</v>
      </c>
      <c r="AD8" s="6">
        <v>3344</v>
      </c>
      <c r="AE8" s="6">
        <v>842</v>
      </c>
      <c r="AF8" s="5">
        <v>0.25179425837320574</v>
      </c>
      <c r="AG8" s="5">
        <v>0.5141903171953256</v>
      </c>
      <c r="AH8" s="12">
        <f>(AC8-$AC$118)/($AC$119-$AC$118)</f>
        <v>0.57121035655633567</v>
      </c>
      <c r="AI8" s="12">
        <f>(AF8-$AF$118)/($AF$119-$AF$118)</f>
        <v>0.74337575156570135</v>
      </c>
      <c r="AJ8" s="12">
        <f>(AG8-$AG$118)/($AG$119-$AG$118)</f>
        <v>0.80960138905399714</v>
      </c>
      <c r="AK8" s="12">
        <f>AVERAGE(AH8:AJ8)</f>
        <v>0.70806249905867802</v>
      </c>
      <c r="AL8">
        <v>7</v>
      </c>
    </row>
    <row r="9" spans="1:38" x14ac:dyDescent="0.3">
      <c r="A9" t="s">
        <v>10</v>
      </c>
      <c r="B9" t="s">
        <v>11</v>
      </c>
      <c r="C9" s="2">
        <v>34876003.640000001</v>
      </c>
      <c r="D9" s="2">
        <v>31576340.399999999</v>
      </c>
      <c r="E9" s="2">
        <v>32838345.649999999</v>
      </c>
      <c r="F9" s="2">
        <v>43294980.640000001</v>
      </c>
      <c r="G9" s="2">
        <v>47180927.229999997</v>
      </c>
      <c r="H9" s="2">
        <v>51602049.93</v>
      </c>
      <c r="I9" s="2">
        <f>SUM(C9:H9)</f>
        <v>241368647.48999998</v>
      </c>
      <c r="J9" s="2">
        <v>4185606.9</v>
      </c>
      <c r="K9" s="2">
        <v>2739800.36</v>
      </c>
      <c r="L9" s="2">
        <v>2817712.14</v>
      </c>
      <c r="M9" s="2">
        <v>3915550.7</v>
      </c>
      <c r="N9" s="2">
        <v>3238290.57</v>
      </c>
      <c r="O9" s="2">
        <v>4363298.22</v>
      </c>
      <c r="P9" s="2">
        <v>0</v>
      </c>
      <c r="Q9" s="2">
        <v>0</v>
      </c>
      <c r="R9" s="2">
        <v>0</v>
      </c>
      <c r="S9" s="2">
        <v>5737687.9299999997</v>
      </c>
      <c r="T9" s="2">
        <v>152406.82999999999</v>
      </c>
      <c r="U9" s="2">
        <v>1112.1400000000001</v>
      </c>
      <c r="V9" s="2">
        <v>4185606.9</v>
      </c>
      <c r="W9" s="2">
        <v>2739800.36</v>
      </c>
      <c r="X9" s="2">
        <v>2817712.14</v>
      </c>
      <c r="Y9" s="2">
        <v>9653238.629999999</v>
      </c>
      <c r="Z9" s="2">
        <v>3390697.4</v>
      </c>
      <c r="AA9" s="2">
        <v>4364410.3599999994</v>
      </c>
      <c r="AB9" s="2">
        <f>SUM(V9:AA9)</f>
        <v>27151465.789999999</v>
      </c>
      <c r="AC9" s="5">
        <f>AB9/I9</f>
        <v>0.11248961318029052</v>
      </c>
      <c r="AD9" s="6">
        <v>5578</v>
      </c>
      <c r="AE9" s="6">
        <v>1385</v>
      </c>
      <c r="AF9" s="5">
        <v>0.24829688060236643</v>
      </c>
      <c r="AG9" s="5">
        <v>0.49259944495837188</v>
      </c>
      <c r="AH9" s="12">
        <f>(AC9-$AC$118)/($AC$119-$AC$118)</f>
        <v>0.57685741192925</v>
      </c>
      <c r="AI9" s="12">
        <f>(AF9-$AF$118)/($AF$119-$AF$118)</f>
        <v>0.7222171414763604</v>
      </c>
      <c r="AJ9" s="12">
        <f>(AG9-$AG$118)/($AG$119-$AG$118)</f>
        <v>0.73088783844384475</v>
      </c>
      <c r="AK9" s="12">
        <f>AVERAGE(AH9:AJ9)</f>
        <v>0.67665413061648494</v>
      </c>
      <c r="AL9">
        <v>8</v>
      </c>
    </row>
    <row r="10" spans="1:38" x14ac:dyDescent="0.3">
      <c r="A10" t="s">
        <v>216</v>
      </c>
      <c r="B10" t="s">
        <v>217</v>
      </c>
      <c r="C10" s="2">
        <v>31102297.350000001</v>
      </c>
      <c r="D10" s="2">
        <v>33475335.940000001</v>
      </c>
      <c r="E10" s="2">
        <v>31755797.48</v>
      </c>
      <c r="F10" s="2">
        <v>39003703.700000003</v>
      </c>
      <c r="G10" s="2">
        <v>37221427.68</v>
      </c>
      <c r="H10" s="2">
        <v>44818583.280000001</v>
      </c>
      <c r="I10" s="2">
        <f>SUM(C10:H10)</f>
        <v>217377145.43000004</v>
      </c>
      <c r="J10" s="2">
        <v>2513079.67</v>
      </c>
      <c r="K10" s="2">
        <v>2551992.9500000002</v>
      </c>
      <c r="L10" s="2">
        <v>2533973.12</v>
      </c>
      <c r="M10" s="2">
        <v>6427955.7699999996</v>
      </c>
      <c r="N10" s="2">
        <v>2966174.12</v>
      </c>
      <c r="O10" s="2">
        <v>3740806.42</v>
      </c>
      <c r="P10" s="2">
        <v>264194.89</v>
      </c>
      <c r="Q10" s="2">
        <v>277016.69</v>
      </c>
      <c r="R10" s="2">
        <v>118188.07</v>
      </c>
      <c r="S10" s="2">
        <v>532388.06999999995</v>
      </c>
      <c r="T10" s="2">
        <v>562941.34</v>
      </c>
      <c r="U10" s="2">
        <v>20831.3</v>
      </c>
      <c r="V10" s="2">
        <v>2777274.56</v>
      </c>
      <c r="W10" s="2">
        <v>2829009.64</v>
      </c>
      <c r="X10" s="2">
        <v>2652161.19</v>
      </c>
      <c r="Y10" s="2">
        <v>6960343.8399999999</v>
      </c>
      <c r="Z10" s="2">
        <v>3529115.46</v>
      </c>
      <c r="AA10" s="2">
        <v>3761637.7199999997</v>
      </c>
      <c r="AB10" s="2">
        <f>SUM(V10:AA10)</f>
        <v>22509542.41</v>
      </c>
      <c r="AC10" s="5">
        <f>AB10/I10</f>
        <v>0.10355063944497579</v>
      </c>
      <c r="AD10" s="6">
        <v>4885</v>
      </c>
      <c r="AE10" s="6">
        <v>1147</v>
      </c>
      <c r="AF10" s="5">
        <v>0.23480040941658137</v>
      </c>
      <c r="AG10" s="5">
        <v>0.52975939214858592</v>
      </c>
      <c r="AH10" s="12">
        <f>(AC10-$AC$118)/($AC$119-$AC$118)</f>
        <v>0.51703897577353364</v>
      </c>
      <c r="AI10" s="12">
        <f>(AF10-$AF$118)/($AF$119-$AF$118)</f>
        <v>0.6405655184280673</v>
      </c>
      <c r="AJ10" s="12">
        <f>(AG10-$AG$118)/($AG$119-$AG$118)</f>
        <v>0.86636135483199939</v>
      </c>
      <c r="AK10" s="12">
        <f>AVERAGE(AH10:AJ10)</f>
        <v>0.67465528301120015</v>
      </c>
      <c r="AL10">
        <v>9</v>
      </c>
    </row>
    <row r="11" spans="1:38" x14ac:dyDescent="0.3">
      <c r="A11" t="s">
        <v>261</v>
      </c>
      <c r="B11" t="s">
        <v>262</v>
      </c>
      <c r="C11" s="2">
        <v>13937467.99</v>
      </c>
      <c r="D11" s="2">
        <v>13938100.75</v>
      </c>
      <c r="E11" s="2">
        <v>14858616.35</v>
      </c>
      <c r="F11" s="2">
        <v>26149218.41</v>
      </c>
      <c r="G11" s="2">
        <v>25466835.68</v>
      </c>
      <c r="H11" s="2">
        <v>24273781.859999999</v>
      </c>
      <c r="I11" s="2">
        <f>SUM(C11:H11)</f>
        <v>118624021.04000001</v>
      </c>
      <c r="J11" s="2">
        <v>952135.99</v>
      </c>
      <c r="K11" s="2">
        <v>992608.75</v>
      </c>
      <c r="L11" s="2">
        <v>773545.06</v>
      </c>
      <c r="M11" s="2">
        <v>1290197.32</v>
      </c>
      <c r="N11" s="2">
        <v>1233073.94</v>
      </c>
      <c r="O11" s="2">
        <v>1592004.98</v>
      </c>
      <c r="P11" s="2">
        <v>0</v>
      </c>
      <c r="Q11" s="2">
        <v>0</v>
      </c>
      <c r="R11" s="2">
        <v>3304.55</v>
      </c>
      <c r="S11" s="2">
        <v>2179834.84</v>
      </c>
      <c r="T11" s="2">
        <v>20400</v>
      </c>
      <c r="U11" s="2">
        <v>15000</v>
      </c>
      <c r="V11" s="2">
        <v>952135.99</v>
      </c>
      <c r="W11" s="2">
        <v>992608.75</v>
      </c>
      <c r="X11" s="2">
        <v>776849.6100000001</v>
      </c>
      <c r="Y11" s="2">
        <v>3470032.16</v>
      </c>
      <c r="Z11" s="2">
        <v>1253473.94</v>
      </c>
      <c r="AA11" s="2">
        <v>1607004.98</v>
      </c>
      <c r="AB11" s="2">
        <f>SUM(V11:AA11)</f>
        <v>9052105.4299999997</v>
      </c>
      <c r="AC11" s="5">
        <f>AB11/I11</f>
        <v>7.630921082120147E-2</v>
      </c>
      <c r="AD11" s="6">
        <v>2498</v>
      </c>
      <c r="AE11" s="6">
        <v>603</v>
      </c>
      <c r="AF11" s="5">
        <v>0.24139311449159329</v>
      </c>
      <c r="AG11" s="5">
        <v>0.5664160401002506</v>
      </c>
      <c r="AH11" s="12">
        <f>(AC11-$AC$118)/($AC$119-$AC$118)</f>
        <v>0.33474291951776747</v>
      </c>
      <c r="AI11" s="12">
        <f>(AF11-$AF$118)/($AF$119-$AF$118)</f>
        <v>0.68045039368497173</v>
      </c>
      <c r="AJ11" s="12">
        <f>(AG11-$AG$118)/($AG$119-$AG$118)</f>
        <v>1</v>
      </c>
      <c r="AK11" s="12">
        <f>AVERAGE(AH11:AJ11)</f>
        <v>0.6717311044009131</v>
      </c>
      <c r="AL11">
        <v>10</v>
      </c>
    </row>
    <row r="12" spans="1:38" x14ac:dyDescent="0.3">
      <c r="A12" t="s">
        <v>64</v>
      </c>
      <c r="B12" t="s">
        <v>65</v>
      </c>
      <c r="C12" s="2">
        <v>30033394.129999999</v>
      </c>
      <c r="D12" s="2">
        <v>31821750.469999999</v>
      </c>
      <c r="E12" s="2">
        <v>34682081.759999998</v>
      </c>
      <c r="F12" s="2">
        <v>44123377.93</v>
      </c>
      <c r="G12" s="2">
        <v>43331005.759999998</v>
      </c>
      <c r="H12" s="2">
        <v>50465433.490000002</v>
      </c>
      <c r="I12" s="2">
        <f>SUM(C12:H12)</f>
        <v>234457043.53999999</v>
      </c>
      <c r="J12" s="2">
        <v>3709830.18</v>
      </c>
      <c r="K12" s="2">
        <v>3498565.47</v>
      </c>
      <c r="L12" s="2">
        <v>3615267.27</v>
      </c>
      <c r="M12" s="2">
        <v>8444025.25</v>
      </c>
      <c r="N12" s="2">
        <v>4392949.03</v>
      </c>
      <c r="O12" s="2">
        <v>5293034.3899999997</v>
      </c>
      <c r="P12" s="2">
        <v>0</v>
      </c>
      <c r="Q12" s="2">
        <v>0</v>
      </c>
      <c r="R12" s="2">
        <v>0</v>
      </c>
      <c r="S12" s="2">
        <v>1134451.08</v>
      </c>
      <c r="T12" s="2">
        <v>53856</v>
      </c>
      <c r="U12" s="2">
        <v>612</v>
      </c>
      <c r="V12" s="2">
        <v>3709830.18</v>
      </c>
      <c r="W12" s="2">
        <v>3498565.47</v>
      </c>
      <c r="X12" s="2">
        <v>3615267.27</v>
      </c>
      <c r="Y12" s="2">
        <v>9578476.3300000001</v>
      </c>
      <c r="Z12" s="2">
        <v>4446805.03</v>
      </c>
      <c r="AA12" s="2">
        <v>5293646.3899999997</v>
      </c>
      <c r="AB12" s="2">
        <f>SUM(V12:AA12)</f>
        <v>30142590.670000002</v>
      </c>
      <c r="AC12" s="5">
        <f>AB12/I12</f>
        <v>0.12856338293311911</v>
      </c>
      <c r="AD12" s="6">
        <v>5936</v>
      </c>
      <c r="AE12" s="6">
        <v>1462</v>
      </c>
      <c r="AF12" s="5">
        <v>0.24629380053908356</v>
      </c>
      <c r="AG12" s="5">
        <v>0.46179680940386231</v>
      </c>
      <c r="AH12" s="12">
        <f>(AC12-$AC$118)/($AC$119-$AC$118)</f>
        <v>0.68442096432483268</v>
      </c>
      <c r="AI12" s="12">
        <f>(AF12-$AF$118)/($AF$119-$AF$118)</f>
        <v>0.71009880802376246</v>
      </c>
      <c r="AJ12" s="12">
        <f>(AG12-$AG$118)/($AG$119-$AG$118)</f>
        <v>0.61859108701866683</v>
      </c>
      <c r="AK12" s="12">
        <f>AVERAGE(AH12:AJ12)</f>
        <v>0.67103695312242062</v>
      </c>
      <c r="AL12">
        <v>11</v>
      </c>
    </row>
    <row r="13" spans="1:38" x14ac:dyDescent="0.3">
      <c r="A13" t="s">
        <v>253</v>
      </c>
      <c r="B13" t="s">
        <v>254</v>
      </c>
      <c r="C13" s="2">
        <v>16541787.6</v>
      </c>
      <c r="D13" s="2">
        <v>16630143.529999999</v>
      </c>
      <c r="E13" s="2">
        <v>18519203.670000002</v>
      </c>
      <c r="F13" s="2">
        <v>24034728.469999999</v>
      </c>
      <c r="G13" s="2">
        <v>22194827.739999998</v>
      </c>
      <c r="H13" s="2">
        <v>29187137.350000001</v>
      </c>
      <c r="I13" s="2">
        <f>SUM(C13:H13)</f>
        <v>127107828.35999998</v>
      </c>
      <c r="J13" s="2">
        <v>1390906.73</v>
      </c>
      <c r="K13" s="2">
        <v>1777420.16</v>
      </c>
      <c r="L13" s="2">
        <v>1730713.08</v>
      </c>
      <c r="M13" s="2">
        <v>2227301.37</v>
      </c>
      <c r="N13" s="2">
        <v>1930486.69</v>
      </c>
      <c r="O13" s="2">
        <v>2499832.56</v>
      </c>
      <c r="P13" s="2">
        <v>0</v>
      </c>
      <c r="Q13" s="2">
        <v>0</v>
      </c>
      <c r="R13" s="2">
        <v>8081</v>
      </c>
      <c r="S13" s="2">
        <v>2880842.5</v>
      </c>
      <c r="T13" s="2">
        <v>79753.98</v>
      </c>
      <c r="U13" s="2">
        <v>29816.55</v>
      </c>
      <c r="V13" s="2">
        <v>1390906.73</v>
      </c>
      <c r="W13" s="2">
        <v>1777420.16</v>
      </c>
      <c r="X13" s="2">
        <v>1738794.08</v>
      </c>
      <c r="Y13" s="2">
        <v>5108143.87</v>
      </c>
      <c r="Z13" s="2">
        <v>2010240.67</v>
      </c>
      <c r="AA13" s="2">
        <v>2529649.11</v>
      </c>
      <c r="AB13" s="2">
        <f>SUM(V13:AA13)</f>
        <v>14555154.619999999</v>
      </c>
      <c r="AC13" s="5">
        <f>AB13/I13</f>
        <v>0.11451029262160231</v>
      </c>
      <c r="AD13" s="6">
        <v>3141</v>
      </c>
      <c r="AE13" s="6">
        <v>854</v>
      </c>
      <c r="AF13" s="5">
        <v>0.27188793377905124</v>
      </c>
      <c r="AG13" s="5">
        <v>0.44145569620253167</v>
      </c>
      <c r="AH13" s="12">
        <f>(AC13-$AC$118)/($AC$119-$AC$118)</f>
        <v>0.59037953289418232</v>
      </c>
      <c r="AI13" s="12">
        <f>(AF13-$AF$118)/($AF$119-$AF$118)</f>
        <v>0.86493946902251906</v>
      </c>
      <c r="AJ13" s="12">
        <f>(AG13-$AG$118)/($AG$119-$AG$118)</f>
        <v>0.54443376600504945</v>
      </c>
      <c r="AK13" s="12">
        <f>AVERAGE(AH13:AJ13)</f>
        <v>0.66658425597391691</v>
      </c>
      <c r="AL13">
        <v>12</v>
      </c>
    </row>
    <row r="14" spans="1:38" x14ac:dyDescent="0.3">
      <c r="A14" t="s">
        <v>50</v>
      </c>
      <c r="B14" t="s">
        <v>51</v>
      </c>
      <c r="C14" s="2">
        <v>15671520.880000001</v>
      </c>
      <c r="D14" s="2">
        <v>15425999.140000001</v>
      </c>
      <c r="E14" s="2">
        <v>18029055.010000002</v>
      </c>
      <c r="F14" s="2">
        <v>24702897.129999999</v>
      </c>
      <c r="G14" s="2">
        <v>25176204.370000001</v>
      </c>
      <c r="H14" s="2">
        <v>26533411.399999999</v>
      </c>
      <c r="I14" s="2">
        <f>SUM(C14:H14)</f>
        <v>125539087.93000001</v>
      </c>
      <c r="J14" s="2">
        <v>1305311.77</v>
      </c>
      <c r="K14" s="2">
        <v>1328710.21</v>
      </c>
      <c r="L14" s="2">
        <v>1418144.87</v>
      </c>
      <c r="M14" s="2">
        <v>4183981.18</v>
      </c>
      <c r="N14" s="2">
        <v>1603406.81</v>
      </c>
      <c r="O14" s="2">
        <v>2148278.7799999998</v>
      </c>
      <c r="P14" s="2">
        <v>0</v>
      </c>
      <c r="Q14" s="2">
        <v>0</v>
      </c>
      <c r="R14" s="2">
        <v>2800</v>
      </c>
      <c r="S14" s="2">
        <v>302454.90000000002</v>
      </c>
      <c r="T14" s="2">
        <v>86879.1</v>
      </c>
      <c r="U14" s="2">
        <v>0</v>
      </c>
      <c r="V14" s="2">
        <v>1305311.77</v>
      </c>
      <c r="W14" s="2">
        <v>1328710.21</v>
      </c>
      <c r="X14" s="2">
        <v>1420944.87</v>
      </c>
      <c r="Y14" s="2">
        <v>4486436.08</v>
      </c>
      <c r="Z14" s="2">
        <v>1690285.9100000001</v>
      </c>
      <c r="AA14" s="2">
        <v>2148278.7799999998</v>
      </c>
      <c r="AB14" s="2">
        <f>SUM(V14:AA14)</f>
        <v>12379967.619999999</v>
      </c>
      <c r="AC14" s="5">
        <f>AB14/I14</f>
        <v>9.8614446099074812E-2</v>
      </c>
      <c r="AD14" s="6">
        <v>2703</v>
      </c>
      <c r="AE14" s="6">
        <v>660</v>
      </c>
      <c r="AF14" s="5">
        <v>0.24417314095449499</v>
      </c>
      <c r="AG14" s="5">
        <v>0.51279707495429616</v>
      </c>
      <c r="AH14" s="12">
        <f>(AC14-$AC$118)/($AC$119-$AC$118)</f>
        <v>0.48400661934680855</v>
      </c>
      <c r="AI14" s="12">
        <f>(AF14-$AF$118)/($AF$119-$AF$118)</f>
        <v>0.6972691361316794</v>
      </c>
      <c r="AJ14" s="12">
        <f>(AG14-$AG$118)/($AG$119-$AG$118)</f>
        <v>0.80452206467803367</v>
      </c>
      <c r="AK14" s="12">
        <f>AVERAGE(AH14:AJ14)</f>
        <v>0.66193260671884058</v>
      </c>
      <c r="AL14">
        <v>13</v>
      </c>
    </row>
    <row r="15" spans="1:38" x14ac:dyDescent="0.3">
      <c r="A15" t="s">
        <v>4</v>
      </c>
      <c r="B15" t="s">
        <v>5</v>
      </c>
      <c r="C15" s="2">
        <v>114563586</v>
      </c>
      <c r="D15" s="2">
        <v>121004087.16</v>
      </c>
      <c r="E15" s="2">
        <v>119776561.70999999</v>
      </c>
      <c r="F15" s="2">
        <v>115698642.14</v>
      </c>
      <c r="G15" s="2">
        <v>128544365.28</v>
      </c>
      <c r="H15" s="2">
        <v>155305749.74000001</v>
      </c>
      <c r="I15" s="2">
        <f>SUM(C15:H15)</f>
        <v>754892992.02999997</v>
      </c>
      <c r="J15" s="2">
        <v>11472175.33</v>
      </c>
      <c r="K15" s="2">
        <v>11817373.77</v>
      </c>
      <c r="L15" s="2">
        <v>11891955.25</v>
      </c>
      <c r="M15" s="2">
        <v>17471128.039999999</v>
      </c>
      <c r="N15" s="2">
        <v>14735861.890000001</v>
      </c>
      <c r="O15" s="2">
        <v>17182793.420000002</v>
      </c>
      <c r="P15" s="2">
        <v>294086.81</v>
      </c>
      <c r="Q15" s="2">
        <v>354244.37</v>
      </c>
      <c r="R15" s="2">
        <v>22000</v>
      </c>
      <c r="S15" s="2">
        <v>306324.56</v>
      </c>
      <c r="T15" s="2">
        <v>353955.62</v>
      </c>
      <c r="U15" s="2">
        <v>34662.94</v>
      </c>
      <c r="V15" s="2">
        <v>11766262.140000001</v>
      </c>
      <c r="W15" s="2">
        <v>12171618.139999999</v>
      </c>
      <c r="X15" s="2">
        <v>11913955.25</v>
      </c>
      <c r="Y15" s="2">
        <v>17777452.599999998</v>
      </c>
      <c r="Z15" s="2">
        <v>15089817.51</v>
      </c>
      <c r="AA15" s="2">
        <v>17217456.360000003</v>
      </c>
      <c r="AB15" s="2">
        <f>SUM(V15:AA15)</f>
        <v>85936562</v>
      </c>
      <c r="AC15" s="5">
        <f>AB15/I15</f>
        <v>0.11383939565911988</v>
      </c>
      <c r="AD15" s="6">
        <v>21055</v>
      </c>
      <c r="AE15" s="6">
        <v>6001</v>
      </c>
      <c r="AF15" s="5">
        <v>0.2850154357634766</v>
      </c>
      <c r="AG15" s="5">
        <v>0.41572686544106285</v>
      </c>
      <c r="AH15" s="12">
        <f>(AC15-$AC$118)/($AC$119-$AC$118)</f>
        <v>0.58588997868967985</v>
      </c>
      <c r="AI15" s="12">
        <f>(AF15-$AF$118)/($AF$119-$AF$118)</f>
        <v>0.94435888383421907</v>
      </c>
      <c r="AJ15" s="12">
        <f>(AG15-$AG$118)/($AG$119-$AG$118)</f>
        <v>0.45063451602307375</v>
      </c>
      <c r="AK15" s="12">
        <f>AVERAGE(AH15:AJ15)</f>
        <v>0.66029445951565757</v>
      </c>
      <c r="AL15">
        <v>14</v>
      </c>
    </row>
    <row r="16" spans="1:38" x14ac:dyDescent="0.3">
      <c r="A16" t="s">
        <v>124</v>
      </c>
      <c r="B16" t="s">
        <v>125</v>
      </c>
      <c r="C16" s="2">
        <v>81243761.439999998</v>
      </c>
      <c r="D16" s="2">
        <v>97102490.480000004</v>
      </c>
      <c r="E16" s="2">
        <v>92840079.129999995</v>
      </c>
      <c r="F16" s="2">
        <v>98260347.590000004</v>
      </c>
      <c r="G16" s="2">
        <v>107252666.03</v>
      </c>
      <c r="H16" s="2">
        <v>97718223.689999998</v>
      </c>
      <c r="I16" s="2">
        <f>SUM(C16:H16)</f>
        <v>574417568.3599999</v>
      </c>
      <c r="J16" s="2">
        <v>7337560.8499999996</v>
      </c>
      <c r="K16" s="2">
        <v>8033074.54</v>
      </c>
      <c r="L16" s="2">
        <v>8494013.1199999992</v>
      </c>
      <c r="M16" s="2">
        <v>10454588.050000001</v>
      </c>
      <c r="N16" s="2">
        <v>9585438.3499999996</v>
      </c>
      <c r="O16" s="2">
        <v>11764161.76</v>
      </c>
      <c r="P16" s="2">
        <v>2636571.6800000002</v>
      </c>
      <c r="Q16" s="2">
        <v>767988.15</v>
      </c>
      <c r="R16" s="2">
        <v>710047.4</v>
      </c>
      <c r="S16" s="2">
        <v>3275653.17</v>
      </c>
      <c r="T16" s="2">
        <v>90817.279999999999</v>
      </c>
      <c r="U16" s="2">
        <v>83011.820000000007</v>
      </c>
      <c r="V16" s="2">
        <v>9974132.5299999993</v>
      </c>
      <c r="W16" s="2">
        <v>8801062.6899999995</v>
      </c>
      <c r="X16" s="2">
        <v>9204060.5199999996</v>
      </c>
      <c r="Y16" s="2">
        <v>13730241.220000001</v>
      </c>
      <c r="Z16" s="2">
        <v>9676255.629999999</v>
      </c>
      <c r="AA16" s="2">
        <v>11847173.58</v>
      </c>
      <c r="AB16" s="2">
        <f>SUM(V16:AA16)</f>
        <v>63232926.170000002</v>
      </c>
      <c r="AC16" s="5">
        <f>AB16/I16</f>
        <v>0.11008181095598135</v>
      </c>
      <c r="AD16" s="6">
        <v>14266</v>
      </c>
      <c r="AE16" s="6">
        <v>3976</v>
      </c>
      <c r="AF16" s="5">
        <v>0.27870461236506378</v>
      </c>
      <c r="AG16" s="5">
        <v>0.43122219066553064</v>
      </c>
      <c r="AH16" s="12">
        <f>(AC16-$AC$118)/($AC$119-$AC$118)</f>
        <v>0.56074471623338795</v>
      </c>
      <c r="AI16" s="12">
        <f>(AF16-$AF$118)/($AF$119-$AF$118)</f>
        <v>0.90617935037259301</v>
      </c>
      <c r="AJ16" s="12">
        <f>(AG16-$AG$118)/($AG$119-$AG$118)</f>
        <v>0.50712561341326434</v>
      </c>
      <c r="AK16" s="12">
        <f>AVERAGE(AH16:AJ16)</f>
        <v>0.65801656000641506</v>
      </c>
      <c r="AL16">
        <v>15</v>
      </c>
    </row>
    <row r="17" spans="1:38" x14ac:dyDescent="0.3">
      <c r="A17" t="s">
        <v>62</v>
      </c>
      <c r="B17" t="s">
        <v>63</v>
      </c>
      <c r="C17" s="2">
        <v>20053813</v>
      </c>
      <c r="D17" s="2">
        <v>25025420.73</v>
      </c>
      <c r="E17" s="2">
        <v>22140693.59</v>
      </c>
      <c r="F17" s="2">
        <v>29884773.989999998</v>
      </c>
      <c r="G17" s="2">
        <v>29668546.27</v>
      </c>
      <c r="H17" s="2">
        <v>26299374.559999999</v>
      </c>
      <c r="I17" s="2">
        <f>SUM(C17:H17)</f>
        <v>153072622.13999999</v>
      </c>
      <c r="J17" s="2">
        <v>2932762.52</v>
      </c>
      <c r="K17" s="2">
        <v>2606837.4</v>
      </c>
      <c r="L17" s="2">
        <v>2808469.07</v>
      </c>
      <c r="M17" s="2">
        <v>3675574.23</v>
      </c>
      <c r="N17" s="2">
        <v>3326214.82</v>
      </c>
      <c r="O17" s="2">
        <v>4146141.49</v>
      </c>
      <c r="P17" s="2">
        <v>0</v>
      </c>
      <c r="Q17" s="2">
        <v>0</v>
      </c>
      <c r="R17" s="2">
        <v>0</v>
      </c>
      <c r="S17" s="2">
        <v>3628940.13</v>
      </c>
      <c r="T17" s="2">
        <v>329429.57</v>
      </c>
      <c r="U17" s="2">
        <v>0</v>
      </c>
      <c r="V17" s="2">
        <v>2932762.52</v>
      </c>
      <c r="W17" s="2">
        <v>2606837.4</v>
      </c>
      <c r="X17" s="2">
        <v>2808469.07</v>
      </c>
      <c r="Y17" s="2">
        <v>7304514.3599999994</v>
      </c>
      <c r="Z17" s="2">
        <v>3655644.3899999997</v>
      </c>
      <c r="AA17" s="2">
        <v>4146141.49</v>
      </c>
      <c r="AB17" s="2">
        <f>SUM(V17:AA17)</f>
        <v>23454369.229999997</v>
      </c>
      <c r="AC17" s="5">
        <f>AB17/I17</f>
        <v>0.15322380254614484</v>
      </c>
      <c r="AD17" s="6">
        <v>3446</v>
      </c>
      <c r="AE17" s="6">
        <v>824</v>
      </c>
      <c r="AF17" s="5">
        <v>0.23911781775972141</v>
      </c>
      <c r="AG17" s="5">
        <v>0.41583257506824384</v>
      </c>
      <c r="AH17" s="12">
        <f>(AC17-$AC$118)/($AC$119-$AC$118)</f>
        <v>0.84944524785831788</v>
      </c>
      <c r="AI17" s="12">
        <f>(AF17-$AF$118)/($AF$119-$AF$118)</f>
        <v>0.66668519028354578</v>
      </c>
      <c r="AJ17" s="12">
        <f>(AG17-$AG$118)/($AG$119-$AG$118)</f>
        <v>0.45101990017975685</v>
      </c>
      <c r="AK17" s="12">
        <f>AVERAGE(AH17:AJ17)</f>
        <v>0.65571677944054019</v>
      </c>
      <c r="AL17">
        <v>16</v>
      </c>
    </row>
    <row r="18" spans="1:38" x14ac:dyDescent="0.3">
      <c r="A18" t="s">
        <v>232</v>
      </c>
      <c r="B18" t="s">
        <v>233</v>
      </c>
      <c r="C18" s="2">
        <v>37498960.600000001</v>
      </c>
      <c r="D18" s="2">
        <v>43885452.369999997</v>
      </c>
      <c r="E18" s="2">
        <v>41745140.380000003</v>
      </c>
      <c r="F18" s="2">
        <v>47396460.369999997</v>
      </c>
      <c r="G18" s="2">
        <v>62164981.479999997</v>
      </c>
      <c r="H18" s="2">
        <v>51008989.490000002</v>
      </c>
      <c r="I18" s="2">
        <f>SUM(C18:H18)</f>
        <v>283699984.69</v>
      </c>
      <c r="J18" s="2">
        <v>1889768.9</v>
      </c>
      <c r="K18" s="2">
        <v>1925194.43</v>
      </c>
      <c r="L18" s="2">
        <v>1976801.49</v>
      </c>
      <c r="M18" s="2">
        <v>2920835.26</v>
      </c>
      <c r="N18" s="2">
        <v>2623895.17</v>
      </c>
      <c r="O18" s="2">
        <v>3715187.85</v>
      </c>
      <c r="P18" s="2">
        <v>37922.5</v>
      </c>
      <c r="Q18" s="2">
        <v>132894.45000000001</v>
      </c>
      <c r="R18" s="2">
        <v>46291.1</v>
      </c>
      <c r="S18" s="2">
        <v>3302295.94</v>
      </c>
      <c r="T18" s="2">
        <v>94638</v>
      </c>
      <c r="U18" s="2">
        <v>0</v>
      </c>
      <c r="V18" s="2">
        <v>1927691.4</v>
      </c>
      <c r="W18" s="2">
        <v>2058088.88</v>
      </c>
      <c r="X18" s="2">
        <v>2023092.59</v>
      </c>
      <c r="Y18" s="2">
        <v>6223131.1999999993</v>
      </c>
      <c r="Z18" s="2">
        <v>2718533.17</v>
      </c>
      <c r="AA18" s="2">
        <v>3715187.85</v>
      </c>
      <c r="AB18" s="2">
        <f>SUM(V18:AA18)</f>
        <v>18665725.09</v>
      </c>
      <c r="AC18" s="5">
        <f>AB18/I18</f>
        <v>6.5793888252747373E-2</v>
      </c>
      <c r="AD18" s="6">
        <v>7199</v>
      </c>
      <c r="AE18" s="6">
        <v>2051</v>
      </c>
      <c r="AF18" s="5">
        <v>0.28490068065009028</v>
      </c>
      <c r="AG18" s="5">
        <v>0.49541574454631676</v>
      </c>
      <c r="AH18" s="12">
        <f>(AC18-$AC$118)/($AC$119-$AC$118)</f>
        <v>0.264375764367413</v>
      </c>
      <c r="AI18" s="12">
        <f>(AF18-$AF$118)/($AF$119-$AF$118)</f>
        <v>0.94366463263832479</v>
      </c>
      <c r="AJ18" s="12">
        <f>(AG18-$AG$118)/($AG$119-$AG$118)</f>
        <v>0.74115518372365397</v>
      </c>
      <c r="AK18" s="12">
        <f>AVERAGE(AH18:AJ18)</f>
        <v>0.64973186024313057</v>
      </c>
      <c r="AL18">
        <v>17</v>
      </c>
    </row>
    <row r="19" spans="1:38" x14ac:dyDescent="0.3">
      <c r="A19" t="s">
        <v>30</v>
      </c>
      <c r="B19" t="s">
        <v>31</v>
      </c>
      <c r="C19" s="2">
        <v>15408944.08</v>
      </c>
      <c r="D19" s="2">
        <v>16050981.17</v>
      </c>
      <c r="E19" s="2">
        <v>17455586.039999999</v>
      </c>
      <c r="F19" s="2">
        <v>21774107.530000001</v>
      </c>
      <c r="G19" s="2">
        <v>30362825.030000001</v>
      </c>
      <c r="H19" s="2">
        <v>20781964.93</v>
      </c>
      <c r="I19" s="2">
        <f>SUM(C19:H19)</f>
        <v>121834408.78</v>
      </c>
      <c r="J19" s="2">
        <v>1479248.05</v>
      </c>
      <c r="K19" s="2">
        <v>1469622.98</v>
      </c>
      <c r="L19" s="2">
        <v>1529917.02</v>
      </c>
      <c r="M19" s="2">
        <v>4349914.75</v>
      </c>
      <c r="N19" s="2">
        <v>1723355.83</v>
      </c>
      <c r="O19" s="2">
        <v>2338524.44</v>
      </c>
      <c r="P19" s="2">
        <v>103334.83</v>
      </c>
      <c r="Q19" s="2">
        <v>0</v>
      </c>
      <c r="R19" s="2">
        <v>0</v>
      </c>
      <c r="S19" s="2">
        <v>445366.32</v>
      </c>
      <c r="T19" s="2">
        <v>310554.43</v>
      </c>
      <c r="U19" s="2">
        <v>254303.7</v>
      </c>
      <c r="V19" s="2">
        <v>1582582.8800000001</v>
      </c>
      <c r="W19" s="2">
        <v>1469622.98</v>
      </c>
      <c r="X19" s="2">
        <v>1529917.02</v>
      </c>
      <c r="Y19" s="2">
        <v>4795281.07</v>
      </c>
      <c r="Z19" s="2">
        <v>2033910.26</v>
      </c>
      <c r="AA19" s="2">
        <v>2592828.14</v>
      </c>
      <c r="AB19" s="2">
        <f>SUM(V19:AA19)</f>
        <v>14004142.350000001</v>
      </c>
      <c r="AC19" s="5">
        <f>AB19/I19</f>
        <v>0.11494406621439511</v>
      </c>
      <c r="AD19" s="6">
        <v>2516</v>
      </c>
      <c r="AE19" s="6">
        <v>587</v>
      </c>
      <c r="AF19" s="5">
        <v>0.23330683624801271</v>
      </c>
      <c r="AG19" s="5">
        <v>0.48003472222222221</v>
      </c>
      <c r="AH19" s="12">
        <f>(AC19-$AC$118)/($AC$119-$AC$118)</f>
        <v>0.59328228870651922</v>
      </c>
      <c r="AI19" s="12">
        <f>(AF19-$AF$118)/($AF$119-$AF$118)</f>
        <v>0.6315296251433502</v>
      </c>
      <c r="AJ19" s="12">
        <f>(AG19-$AG$118)/($AG$119-$AG$118)</f>
        <v>0.68508079886988493</v>
      </c>
      <c r="AK19" s="12">
        <f>AVERAGE(AH19:AJ19)</f>
        <v>0.63663090423991819</v>
      </c>
      <c r="AL19">
        <v>18</v>
      </c>
    </row>
    <row r="20" spans="1:38" x14ac:dyDescent="0.3">
      <c r="A20" t="s">
        <v>110</v>
      </c>
      <c r="B20" t="s">
        <v>111</v>
      </c>
      <c r="C20" s="2">
        <v>120609747.66</v>
      </c>
      <c r="D20" s="2">
        <v>126070099.59999999</v>
      </c>
      <c r="E20" s="2">
        <v>130451978.56</v>
      </c>
      <c r="F20" s="2">
        <v>140119521.78999999</v>
      </c>
      <c r="G20" s="2">
        <v>160621108.31999999</v>
      </c>
      <c r="H20" s="2">
        <v>160385818.38</v>
      </c>
      <c r="I20" s="2">
        <f>SUM(C20:H20)</f>
        <v>838258274.31000006</v>
      </c>
      <c r="J20" s="2">
        <v>9941350.7300000004</v>
      </c>
      <c r="K20" s="2">
        <v>10520665.98</v>
      </c>
      <c r="L20" s="2">
        <v>12021964.789999999</v>
      </c>
      <c r="M20" s="2">
        <v>23268656.920000002</v>
      </c>
      <c r="N20" s="2">
        <v>13312090.140000001</v>
      </c>
      <c r="O20" s="2">
        <v>16197296.060000001</v>
      </c>
      <c r="P20" s="2">
        <v>609225.97</v>
      </c>
      <c r="Q20" s="2">
        <v>74815.350000000006</v>
      </c>
      <c r="R20" s="2">
        <v>0</v>
      </c>
      <c r="S20" s="2">
        <v>1325989.49</v>
      </c>
      <c r="T20" s="2">
        <v>2151730.4</v>
      </c>
      <c r="U20" s="2">
        <v>1891537.74</v>
      </c>
      <c r="V20" s="2">
        <v>10550576.700000001</v>
      </c>
      <c r="W20" s="2">
        <v>10595481.33</v>
      </c>
      <c r="X20" s="2">
        <v>12021964.789999999</v>
      </c>
      <c r="Y20" s="2">
        <v>24594646.41</v>
      </c>
      <c r="Z20" s="2">
        <v>15463820.540000001</v>
      </c>
      <c r="AA20" s="2">
        <v>18088833.800000001</v>
      </c>
      <c r="AB20" s="2">
        <f>SUM(V20:AA20)</f>
        <v>91315323.570000008</v>
      </c>
      <c r="AC20" s="5">
        <f>AB20/I20</f>
        <v>0.10893459255760389</v>
      </c>
      <c r="AD20" s="6">
        <v>24795</v>
      </c>
      <c r="AE20" s="6">
        <v>7295</v>
      </c>
      <c r="AF20" s="5">
        <v>0.29421254285138132</v>
      </c>
      <c r="AG20" s="5">
        <v>0.38821333634975397</v>
      </c>
      <c r="AH20" s="12">
        <f>(AC20-$AC$118)/($AC$119-$AC$118)</f>
        <v>0.55306768164843412</v>
      </c>
      <c r="AI20" s="12">
        <f>(AF20-$AF$118)/($AF$119-$AF$118)</f>
        <v>1</v>
      </c>
      <c r="AJ20" s="12">
        <f>(AG20-$AG$118)/($AG$119-$AG$118)</f>
        <v>0.35032881550181494</v>
      </c>
      <c r="AK20" s="12">
        <f>AVERAGE(AH20:AJ20)</f>
        <v>0.63446549905008298</v>
      </c>
      <c r="AL20">
        <v>19</v>
      </c>
    </row>
    <row r="21" spans="1:38" x14ac:dyDescent="0.3">
      <c r="A21" t="s">
        <v>132</v>
      </c>
      <c r="B21" t="s">
        <v>133</v>
      </c>
      <c r="C21" s="2">
        <v>61580936.119999997</v>
      </c>
      <c r="D21" s="2">
        <v>60277402.270000003</v>
      </c>
      <c r="E21" s="2">
        <v>66356776.719999999</v>
      </c>
      <c r="F21" s="2">
        <v>72503891.480000004</v>
      </c>
      <c r="G21" s="2">
        <v>77337352.290000007</v>
      </c>
      <c r="H21" s="2">
        <v>80467962.890000001</v>
      </c>
      <c r="I21" s="2">
        <f>SUM(C21:H21)</f>
        <v>418524321.77000004</v>
      </c>
      <c r="J21" s="2">
        <v>6628633.3300000001</v>
      </c>
      <c r="K21" s="2">
        <v>6821092.7800000003</v>
      </c>
      <c r="L21" s="2">
        <v>6832660.7800000003</v>
      </c>
      <c r="M21" s="2">
        <v>8767908.4800000004</v>
      </c>
      <c r="N21" s="2">
        <v>8096283.0599999996</v>
      </c>
      <c r="O21" s="2">
        <v>9943743.3200000003</v>
      </c>
      <c r="P21" s="2">
        <v>451576.17</v>
      </c>
      <c r="Q21" s="2">
        <v>335125.65999999997</v>
      </c>
      <c r="R21" s="2">
        <v>178792.21</v>
      </c>
      <c r="S21" s="2">
        <v>6185185.2999999998</v>
      </c>
      <c r="T21" s="2">
        <v>772583.59</v>
      </c>
      <c r="U21" s="2">
        <v>14305.62</v>
      </c>
      <c r="V21" s="2">
        <v>7080209.5</v>
      </c>
      <c r="W21" s="2">
        <v>7156218.4400000004</v>
      </c>
      <c r="X21" s="2">
        <v>7011452.9900000002</v>
      </c>
      <c r="Y21" s="2">
        <v>14953093.780000001</v>
      </c>
      <c r="Z21" s="2">
        <v>8868866.6500000004</v>
      </c>
      <c r="AA21" s="2">
        <v>9958048.9399999995</v>
      </c>
      <c r="AB21" s="2">
        <f>SUM(V21:AA21)</f>
        <v>55027890.299999997</v>
      </c>
      <c r="AC21" s="5">
        <f>AB21/I21</f>
        <v>0.13148074660817577</v>
      </c>
      <c r="AD21" s="6">
        <v>10765</v>
      </c>
      <c r="AE21" s="6">
        <v>2821</v>
      </c>
      <c r="AF21" s="5">
        <v>0.26205294937296797</v>
      </c>
      <c r="AG21" s="5">
        <v>0.39819991817809902</v>
      </c>
      <c r="AH21" s="12">
        <f>(AC21-$AC$118)/($AC$119-$AC$118)</f>
        <v>0.70394357820722353</v>
      </c>
      <c r="AI21" s="12">
        <f>(AF21-$AF$118)/($AF$119-$AF$118)</f>
        <v>0.80543929091247024</v>
      </c>
      <c r="AJ21" s="12">
        <f>(AG21-$AG$118)/($AG$119-$AG$118)</f>
        <v>0.38673676167188475</v>
      </c>
      <c r="AK21" s="12">
        <f>AVERAGE(AH21:AJ21)</f>
        <v>0.63203987693052621</v>
      </c>
      <c r="AL21">
        <v>20</v>
      </c>
    </row>
    <row r="22" spans="1:38" x14ac:dyDescent="0.3">
      <c r="A22" t="s">
        <v>174</v>
      </c>
      <c r="B22" t="s">
        <v>175</v>
      </c>
      <c r="C22" s="2">
        <v>19165986.789999999</v>
      </c>
      <c r="D22" s="2">
        <v>21616534.84</v>
      </c>
      <c r="E22" s="2">
        <v>21235074.469999999</v>
      </c>
      <c r="F22" s="2">
        <v>29046790.629999999</v>
      </c>
      <c r="G22" s="2">
        <v>31624024.210000001</v>
      </c>
      <c r="H22" s="2">
        <v>36554736.200000003</v>
      </c>
      <c r="I22" s="2">
        <f>SUM(C22:H22)</f>
        <v>159243147.13999999</v>
      </c>
      <c r="J22" s="2">
        <v>2722381.82</v>
      </c>
      <c r="K22" s="2">
        <v>2874743.76</v>
      </c>
      <c r="L22" s="2">
        <v>2727791.91</v>
      </c>
      <c r="M22" s="2">
        <v>3464987.98</v>
      </c>
      <c r="N22" s="2">
        <v>3244795.28</v>
      </c>
      <c r="O22" s="2">
        <v>3778365.92</v>
      </c>
      <c r="P22" s="2">
        <v>96996.94</v>
      </c>
      <c r="Q22" s="2">
        <v>332739.68</v>
      </c>
      <c r="R22" s="2">
        <v>604298.13</v>
      </c>
      <c r="S22" s="2">
        <v>2629133.7000000002</v>
      </c>
      <c r="T22" s="2">
        <v>10710</v>
      </c>
      <c r="U22" s="2">
        <v>23397.82</v>
      </c>
      <c r="V22" s="2">
        <v>2819378.76</v>
      </c>
      <c r="W22" s="2">
        <v>3207483.44</v>
      </c>
      <c r="X22" s="2">
        <v>3332090.04</v>
      </c>
      <c r="Y22" s="2">
        <v>6094121.6799999997</v>
      </c>
      <c r="Z22" s="2">
        <v>3255505.28</v>
      </c>
      <c r="AA22" s="2">
        <v>3801763.7399999998</v>
      </c>
      <c r="AB22" s="2">
        <f>SUM(V22:AA22)</f>
        <v>22510342.939999998</v>
      </c>
      <c r="AC22" s="5">
        <f>AB22/I22</f>
        <v>0.14135831490575751</v>
      </c>
      <c r="AD22" s="6">
        <v>3277</v>
      </c>
      <c r="AE22" s="6">
        <v>726</v>
      </c>
      <c r="AF22" s="5">
        <v>0.22154409520903265</v>
      </c>
      <c r="AG22" s="5">
        <v>0.42531926707384787</v>
      </c>
      <c r="AH22" s="12">
        <f>(AC22-$AC$118)/($AC$119-$AC$118)</f>
        <v>0.77004296568481956</v>
      </c>
      <c r="AI22" s="12">
        <f>(AF22-$AF$118)/($AF$119-$AF$118)</f>
        <v>0.5603668090184164</v>
      </c>
      <c r="AJ22" s="12">
        <f>(AG22-$AG$118)/($AG$119-$AG$118)</f>
        <v>0.4856054047907275</v>
      </c>
      <c r="AK22" s="12">
        <f>AVERAGE(AH22:AJ22)</f>
        <v>0.60533839316465443</v>
      </c>
      <c r="AL22">
        <v>21</v>
      </c>
    </row>
    <row r="23" spans="1:38" x14ac:dyDescent="0.3">
      <c r="A23" t="s">
        <v>88</v>
      </c>
      <c r="B23" t="s">
        <v>89</v>
      </c>
      <c r="C23" s="2">
        <v>32679146.710000001</v>
      </c>
      <c r="D23" s="2">
        <v>34297668.520000003</v>
      </c>
      <c r="E23" s="2">
        <v>33448732.940000001</v>
      </c>
      <c r="F23" s="2">
        <v>40274570.68</v>
      </c>
      <c r="G23" s="2">
        <v>30896690.530000001</v>
      </c>
      <c r="H23" s="2">
        <v>59946821.609999999</v>
      </c>
      <c r="I23" s="2">
        <f>SUM(C23:H23)</f>
        <v>231543630.99000001</v>
      </c>
      <c r="J23" s="2">
        <v>1862280.17</v>
      </c>
      <c r="K23" s="2">
        <v>1977880.31</v>
      </c>
      <c r="L23" s="2">
        <v>1900500.88</v>
      </c>
      <c r="M23" s="2">
        <v>4772570.5999999996</v>
      </c>
      <c r="N23" s="2">
        <v>2509117.87</v>
      </c>
      <c r="O23" s="2">
        <v>3057011.32</v>
      </c>
      <c r="P23" s="2">
        <v>60400</v>
      </c>
      <c r="Q23" s="2">
        <v>6000</v>
      </c>
      <c r="R23" s="2">
        <v>9000</v>
      </c>
      <c r="S23" s="2">
        <v>551344.97</v>
      </c>
      <c r="T23" s="2">
        <v>77596.429999999993</v>
      </c>
      <c r="U23" s="2">
        <v>17151.36</v>
      </c>
      <c r="V23" s="2">
        <v>1922680.17</v>
      </c>
      <c r="W23" s="2">
        <v>1983880.31</v>
      </c>
      <c r="X23" s="2">
        <v>1909500.88</v>
      </c>
      <c r="Y23" s="2">
        <v>5323915.5699999994</v>
      </c>
      <c r="Z23" s="2">
        <v>2586714.3000000003</v>
      </c>
      <c r="AA23" s="2">
        <v>3074162.6799999997</v>
      </c>
      <c r="AB23" s="2">
        <f>SUM(V23:AA23)</f>
        <v>16800853.91</v>
      </c>
      <c r="AC23" s="5">
        <f>AB23/I23</f>
        <v>7.2560207500268495E-2</v>
      </c>
      <c r="AD23" s="6">
        <v>5282</v>
      </c>
      <c r="AE23" s="6">
        <v>1310</v>
      </c>
      <c r="AF23" s="5">
        <v>0.24801211662249148</v>
      </c>
      <c r="AG23" s="5">
        <v>0.49614916903121198</v>
      </c>
      <c r="AH23" s="12">
        <f>(AC23-$AC$118)/($AC$119-$AC$118)</f>
        <v>0.30965508254216167</v>
      </c>
      <c r="AI23" s="12">
        <f>(AF23-$AF$118)/($AF$119-$AF$118)</f>
        <v>0.72049436217928242</v>
      </c>
      <c r="AJ23" s="12">
        <f>(AG23-$AG$118)/($AG$119-$AG$118)</f>
        <v>0.74382901943890201</v>
      </c>
      <c r="AK23" s="12">
        <f>AVERAGE(AH23:AJ23)</f>
        <v>0.5913261547201154</v>
      </c>
      <c r="AL23">
        <v>22</v>
      </c>
    </row>
    <row r="24" spans="1:38" x14ac:dyDescent="0.3">
      <c r="A24" t="s">
        <v>116</v>
      </c>
      <c r="B24" t="s">
        <v>117</v>
      </c>
      <c r="C24" s="2">
        <v>46417849.219999999</v>
      </c>
      <c r="D24" s="2">
        <v>51444758.939999998</v>
      </c>
      <c r="E24" s="2">
        <v>58648105.399999999</v>
      </c>
      <c r="F24" s="2">
        <v>62772873.960000001</v>
      </c>
      <c r="G24" s="2">
        <v>53885752.640000001</v>
      </c>
      <c r="H24" s="2">
        <v>76517202.379999995</v>
      </c>
      <c r="I24" s="2">
        <f>SUM(C24:H24)</f>
        <v>349686542.54000002</v>
      </c>
      <c r="J24" s="2">
        <v>5308044.28</v>
      </c>
      <c r="K24" s="2">
        <v>5391719.25</v>
      </c>
      <c r="L24" s="2">
        <v>5534267.8600000003</v>
      </c>
      <c r="M24" s="2">
        <v>7126447.1500000004</v>
      </c>
      <c r="N24" s="2">
        <v>6045161.4000000004</v>
      </c>
      <c r="O24" s="2">
        <v>7359776.71</v>
      </c>
      <c r="P24" s="2">
        <v>27175.22</v>
      </c>
      <c r="Q24" s="2">
        <v>7655.16</v>
      </c>
      <c r="R24" s="2">
        <v>0</v>
      </c>
      <c r="S24" s="2">
        <v>6005515.8200000003</v>
      </c>
      <c r="T24" s="2">
        <v>290197.96999999997</v>
      </c>
      <c r="U24" s="2">
        <v>142870.75</v>
      </c>
      <c r="V24" s="2">
        <v>5335219.5</v>
      </c>
      <c r="W24" s="2">
        <v>5399374.4100000001</v>
      </c>
      <c r="X24" s="2">
        <v>5534267.8600000003</v>
      </c>
      <c r="Y24" s="2">
        <v>13131962.970000001</v>
      </c>
      <c r="Z24" s="2">
        <v>6335359.3700000001</v>
      </c>
      <c r="AA24" s="2">
        <v>7502647.46</v>
      </c>
      <c r="AB24" s="2">
        <f>SUM(V24:AA24)</f>
        <v>43238831.57</v>
      </c>
      <c r="AC24" s="5">
        <f>AB24/I24</f>
        <v>0.12365025904608264</v>
      </c>
      <c r="AD24" s="6">
        <v>8544</v>
      </c>
      <c r="AE24" s="6">
        <v>2070</v>
      </c>
      <c r="AF24" s="5">
        <v>0.2422752808988764</v>
      </c>
      <c r="AG24" s="5">
        <v>0.41065407956844235</v>
      </c>
      <c r="AH24" s="12">
        <f>(AC24-$AC$118)/($AC$119-$AC$118)</f>
        <v>0.65154298568163116</v>
      </c>
      <c r="AI24" s="12">
        <f>(AF24-$AF$118)/($AF$119-$AF$118)</f>
        <v>0.68578736791785211</v>
      </c>
      <c r="AJ24" s="12">
        <f>(AG24-$AG$118)/($AG$119-$AG$118)</f>
        <v>0.43214072924425317</v>
      </c>
      <c r="AK24" s="12">
        <f>AVERAGE(AH24:AJ24)</f>
        <v>0.58982369428124548</v>
      </c>
      <c r="AL24">
        <v>23</v>
      </c>
    </row>
    <row r="25" spans="1:38" x14ac:dyDescent="0.3">
      <c r="A25" t="s">
        <v>265</v>
      </c>
      <c r="B25" t="s">
        <v>266</v>
      </c>
      <c r="C25" s="2">
        <v>71696452.329999998</v>
      </c>
      <c r="D25" s="2">
        <v>81022030.640000001</v>
      </c>
      <c r="E25" s="2">
        <v>86827776.129999995</v>
      </c>
      <c r="F25" s="2">
        <v>90973764.530000001</v>
      </c>
      <c r="G25" s="2">
        <v>86345118.120000005</v>
      </c>
      <c r="H25" s="2">
        <v>111744189.43000001</v>
      </c>
      <c r="I25" s="2">
        <f>SUM(C25:H25)</f>
        <v>528609331.18000001</v>
      </c>
      <c r="J25" s="2">
        <v>6090627.4400000004</v>
      </c>
      <c r="K25" s="2">
        <v>6408140.0199999996</v>
      </c>
      <c r="L25" s="2">
        <v>7044560.8399999999</v>
      </c>
      <c r="M25" s="2">
        <v>14844255.369999999</v>
      </c>
      <c r="N25" s="2">
        <v>8824882.5800000001</v>
      </c>
      <c r="O25" s="2">
        <v>11819145.51</v>
      </c>
      <c r="P25" s="2">
        <v>276142.21000000002</v>
      </c>
      <c r="Q25" s="2">
        <v>419381.56</v>
      </c>
      <c r="R25" s="2">
        <v>300051.25</v>
      </c>
      <c r="S25" s="2">
        <v>440223.09</v>
      </c>
      <c r="T25" s="2">
        <v>510767.48</v>
      </c>
      <c r="U25" s="2">
        <v>63138.6</v>
      </c>
      <c r="V25" s="2">
        <v>6366769.6500000004</v>
      </c>
      <c r="W25" s="2">
        <v>6827521.5799999991</v>
      </c>
      <c r="X25" s="2">
        <v>7344612.0899999999</v>
      </c>
      <c r="Y25" s="2">
        <v>15284478.459999999</v>
      </c>
      <c r="Z25" s="2">
        <v>9335650.0600000005</v>
      </c>
      <c r="AA25" s="2">
        <v>11882284.109999999</v>
      </c>
      <c r="AB25" s="2">
        <f>SUM(V25:AA25)</f>
        <v>57041315.950000003</v>
      </c>
      <c r="AC25" s="5">
        <f>AB25/I25</f>
        <v>0.10790826530184068</v>
      </c>
      <c r="AD25" s="6">
        <v>15160</v>
      </c>
      <c r="AE25" s="6">
        <v>4140</v>
      </c>
      <c r="AF25" s="5">
        <v>0.27308707124010556</v>
      </c>
      <c r="AG25" s="5">
        <v>0.38541843490069599</v>
      </c>
      <c r="AH25" s="12">
        <f>(AC25-$AC$118)/($AC$119-$AC$118)</f>
        <v>0.54619963468447441</v>
      </c>
      <c r="AI25" s="12">
        <f>(AF25-$AF$118)/($AF$119-$AF$118)</f>
        <v>0.87219407051095987</v>
      </c>
      <c r="AJ25" s="12">
        <f>(AG25-$AG$118)/($AG$119-$AG$118)</f>
        <v>0.3401394811272509</v>
      </c>
      <c r="AK25" s="12">
        <f>AVERAGE(AH25:AJ25)</f>
        <v>0.58617772877422836</v>
      </c>
      <c r="AL25">
        <v>24</v>
      </c>
    </row>
    <row r="26" spans="1:38" x14ac:dyDescent="0.3">
      <c r="A26" t="s">
        <v>76</v>
      </c>
      <c r="B26" t="s">
        <v>77</v>
      </c>
      <c r="C26" s="2">
        <v>17787790.73</v>
      </c>
      <c r="D26" s="2">
        <v>20180649.309999999</v>
      </c>
      <c r="E26" s="2">
        <v>20853734.989999998</v>
      </c>
      <c r="F26" s="2">
        <v>24960628.449999999</v>
      </c>
      <c r="G26" s="2">
        <v>26099316.920000002</v>
      </c>
      <c r="H26" s="2">
        <v>29488119.41</v>
      </c>
      <c r="I26" s="2">
        <f>SUM(C26:H26)</f>
        <v>139370239.81</v>
      </c>
      <c r="J26" s="2">
        <v>2171560.36</v>
      </c>
      <c r="K26" s="2">
        <v>1978182.01</v>
      </c>
      <c r="L26" s="2">
        <v>1835788.18</v>
      </c>
      <c r="M26" s="2">
        <v>2059136.6</v>
      </c>
      <c r="N26" s="2">
        <v>1823472.93</v>
      </c>
      <c r="O26" s="2">
        <v>2395179.6800000002</v>
      </c>
      <c r="P26" s="2">
        <v>0</v>
      </c>
      <c r="Q26" s="2">
        <v>0</v>
      </c>
      <c r="R26" s="2">
        <v>0</v>
      </c>
      <c r="S26" s="2">
        <v>2309484</v>
      </c>
      <c r="T26" s="2">
        <v>46920</v>
      </c>
      <c r="U26" s="2">
        <v>0</v>
      </c>
      <c r="V26" s="2">
        <v>2171560.36</v>
      </c>
      <c r="W26" s="2">
        <v>1978182.01</v>
      </c>
      <c r="X26" s="2">
        <v>1835788.18</v>
      </c>
      <c r="Y26" s="2">
        <v>4368620.5999999996</v>
      </c>
      <c r="Z26" s="2">
        <v>1870392.93</v>
      </c>
      <c r="AA26" s="2">
        <v>2395179.6800000002</v>
      </c>
      <c r="AB26" s="2">
        <f>SUM(V26:AA26)</f>
        <v>14619723.759999998</v>
      </c>
      <c r="AC26" s="5">
        <f>AB26/I26</f>
        <v>0.10489846167970081</v>
      </c>
      <c r="AD26" s="6">
        <v>3295</v>
      </c>
      <c r="AE26" s="6">
        <v>771</v>
      </c>
      <c r="AF26" s="5">
        <v>0.23399089529590289</v>
      </c>
      <c r="AG26" s="5">
        <v>0.44975288303130151</v>
      </c>
      <c r="AH26" s="12">
        <f>(AC26-$AC$118)/($AC$119-$AC$118)</f>
        <v>0.5260584248383221</v>
      </c>
      <c r="AI26" s="12">
        <f>(AF26-$AF$118)/($AF$119-$AF$118)</f>
        <v>0.63566807961431815</v>
      </c>
      <c r="AJ26" s="12">
        <f>(AG26-$AG$118)/($AG$119-$AG$118)</f>
        <v>0.5746827076967358</v>
      </c>
      <c r="AK26" s="12">
        <f>AVERAGE(AH26:AJ26)</f>
        <v>0.57880307071645876</v>
      </c>
      <c r="AL26">
        <v>25</v>
      </c>
    </row>
    <row r="27" spans="1:38" x14ac:dyDescent="0.3">
      <c r="A27" t="s">
        <v>58</v>
      </c>
      <c r="B27" t="s">
        <v>59</v>
      </c>
      <c r="C27" s="2">
        <v>27932094.98</v>
      </c>
      <c r="D27" s="2">
        <v>26246989.440000001</v>
      </c>
      <c r="E27" s="2">
        <v>31051195.469999999</v>
      </c>
      <c r="F27" s="2">
        <v>37720520.289999999</v>
      </c>
      <c r="G27" s="2">
        <v>40217742.530000001</v>
      </c>
      <c r="H27" s="2">
        <v>40968070</v>
      </c>
      <c r="I27" s="2">
        <f>SUM(C27:H27)</f>
        <v>204136612.71000001</v>
      </c>
      <c r="J27" s="2">
        <v>1797149.51</v>
      </c>
      <c r="K27" s="2">
        <v>2111347.7799999998</v>
      </c>
      <c r="L27" s="2">
        <v>1900962.85</v>
      </c>
      <c r="M27" s="2">
        <v>6031495.0999999996</v>
      </c>
      <c r="N27" s="2">
        <v>2305937.2599999998</v>
      </c>
      <c r="O27" s="2">
        <v>3026044.83</v>
      </c>
      <c r="P27" s="2">
        <v>0</v>
      </c>
      <c r="Q27" s="2">
        <v>0</v>
      </c>
      <c r="R27" s="2">
        <v>0</v>
      </c>
      <c r="S27" s="2">
        <v>14076</v>
      </c>
      <c r="T27" s="2">
        <v>64295.62</v>
      </c>
      <c r="U27" s="2">
        <v>148448.42000000001</v>
      </c>
      <c r="V27" s="2">
        <v>1797149.51</v>
      </c>
      <c r="W27" s="2">
        <v>2111347.7799999998</v>
      </c>
      <c r="X27" s="2">
        <v>1900962.85</v>
      </c>
      <c r="Y27" s="2">
        <v>6045571.0999999996</v>
      </c>
      <c r="Z27" s="2">
        <v>2370232.88</v>
      </c>
      <c r="AA27" s="2">
        <v>3174493.25</v>
      </c>
      <c r="AB27" s="2">
        <f>SUM(V27:AA27)</f>
        <v>17399757.370000001</v>
      </c>
      <c r="AC27" s="5">
        <f>AB27/I27</f>
        <v>8.5235848381193607E-2</v>
      </c>
      <c r="AD27" s="6">
        <v>4093</v>
      </c>
      <c r="AE27" s="6">
        <v>921</v>
      </c>
      <c r="AF27" s="5">
        <v>0.22501832396774982</v>
      </c>
      <c r="AG27" s="5">
        <v>0.49969933854479853</v>
      </c>
      <c r="AH27" s="12">
        <f>(AC27-$AC$118)/($AC$119-$AC$118)</f>
        <v>0.39447880361126841</v>
      </c>
      <c r="AI27" s="12">
        <f>(AF27-$AF$118)/($AF$119-$AF$118)</f>
        <v>0.58138537106218169</v>
      </c>
      <c r="AJ27" s="12">
        <f>(AG27-$AG$118)/($AG$119-$AG$118)</f>
        <v>0.75677182437125812</v>
      </c>
      <c r="AK27" s="12">
        <f>AVERAGE(AH27:AJ27)</f>
        <v>0.57754533301490274</v>
      </c>
      <c r="AL27">
        <v>26</v>
      </c>
    </row>
    <row r="28" spans="1:38" x14ac:dyDescent="0.3">
      <c r="A28" t="s">
        <v>24</v>
      </c>
      <c r="B28" t="s">
        <v>25</v>
      </c>
      <c r="C28" s="2">
        <v>13089151.359999999</v>
      </c>
      <c r="D28" s="2">
        <v>14467839.050000001</v>
      </c>
      <c r="E28" s="2">
        <v>15025488.52</v>
      </c>
      <c r="F28" s="2">
        <v>20799956.640000001</v>
      </c>
      <c r="G28" s="2">
        <v>20516735.859999999</v>
      </c>
      <c r="H28" s="2">
        <v>26676361.09</v>
      </c>
      <c r="I28" s="2">
        <f>SUM(C28:H28)</f>
        <v>110575532.52000001</v>
      </c>
      <c r="J28" s="2">
        <v>977454.8</v>
      </c>
      <c r="K28" s="2">
        <v>1014332.6</v>
      </c>
      <c r="L28" s="2">
        <v>1068599.8799999999</v>
      </c>
      <c r="M28" s="2">
        <v>4160707.65</v>
      </c>
      <c r="N28" s="2">
        <v>1208953.77</v>
      </c>
      <c r="O28" s="2">
        <v>1703145.99</v>
      </c>
      <c r="P28" s="2">
        <v>97216.44</v>
      </c>
      <c r="Q28" s="2">
        <v>0</v>
      </c>
      <c r="R28" s="2">
        <v>0</v>
      </c>
      <c r="S28" s="2">
        <v>0</v>
      </c>
      <c r="T28" s="2">
        <v>8160</v>
      </c>
      <c r="U28" s="2">
        <v>0</v>
      </c>
      <c r="V28" s="2">
        <v>1074671.24</v>
      </c>
      <c r="W28" s="2">
        <v>1014332.6</v>
      </c>
      <c r="X28" s="2">
        <v>1068599.8799999999</v>
      </c>
      <c r="Y28" s="2">
        <v>4160707.65</v>
      </c>
      <c r="Z28" s="2">
        <v>1217113.77</v>
      </c>
      <c r="AA28" s="2">
        <v>1703145.99</v>
      </c>
      <c r="AB28" s="2">
        <f>SUM(V28:AA28)</f>
        <v>10238571.129999999</v>
      </c>
      <c r="AC28" s="5">
        <f>AB28/I28</f>
        <v>9.2593459842918946E-2</v>
      </c>
      <c r="AD28" s="6">
        <v>2348</v>
      </c>
      <c r="AE28" s="6">
        <v>561</v>
      </c>
      <c r="AF28" s="5">
        <v>0.23892674616695059</v>
      </c>
      <c r="AG28" s="5">
        <v>0.46282722513089003</v>
      </c>
      <c r="AH28" s="12">
        <f>(AC28-$AC$118)/($AC$119-$AC$118)</f>
        <v>0.44371497148846245</v>
      </c>
      <c r="AI28" s="12">
        <f>(AF28-$AF$118)/($AF$119-$AF$118)</f>
        <v>0.66552923585268742</v>
      </c>
      <c r="AJ28" s="12">
        <f>(AG28-$AG$118)/($AG$119-$AG$118)</f>
        <v>0.62234765968459527</v>
      </c>
      <c r="AK28" s="12">
        <f>AVERAGE(AH28:AJ28)</f>
        <v>0.5771972890085818</v>
      </c>
      <c r="AL28">
        <v>27</v>
      </c>
    </row>
    <row r="29" spans="1:38" x14ac:dyDescent="0.3">
      <c r="A29" t="s">
        <v>248</v>
      </c>
      <c r="B29" t="s">
        <v>175</v>
      </c>
      <c r="C29" s="2">
        <v>31536264.960000001</v>
      </c>
      <c r="D29" s="2">
        <v>32967822.59</v>
      </c>
      <c r="E29" s="2">
        <v>31594149.640000001</v>
      </c>
      <c r="F29" s="2">
        <v>43598703.93</v>
      </c>
      <c r="G29" s="2">
        <v>36312141.939999998</v>
      </c>
      <c r="H29" s="2">
        <v>38023160.039999999</v>
      </c>
      <c r="I29" s="2">
        <f>SUM(C29:H29)</f>
        <v>214032243.09999999</v>
      </c>
      <c r="J29" s="2">
        <v>1859272.74</v>
      </c>
      <c r="K29" s="2">
        <v>2108653.5699999998</v>
      </c>
      <c r="L29" s="2">
        <v>1982129.01</v>
      </c>
      <c r="M29" s="2">
        <v>2817050.29</v>
      </c>
      <c r="N29" s="2">
        <v>2532142.5499999998</v>
      </c>
      <c r="O29" s="2">
        <v>3443855.03</v>
      </c>
      <c r="P29" s="2">
        <v>145232.51</v>
      </c>
      <c r="Q29" s="2">
        <v>0</v>
      </c>
      <c r="R29" s="2">
        <v>7034.3</v>
      </c>
      <c r="S29" s="2">
        <v>3195003.44</v>
      </c>
      <c r="T29" s="2">
        <v>87212.28</v>
      </c>
      <c r="U29" s="2">
        <v>17928.54</v>
      </c>
      <c r="V29" s="2">
        <v>2004505.25</v>
      </c>
      <c r="W29" s="2">
        <v>2108653.5699999998</v>
      </c>
      <c r="X29" s="2">
        <v>1989163.31</v>
      </c>
      <c r="Y29" s="2">
        <v>6012053.7300000004</v>
      </c>
      <c r="Z29" s="2">
        <v>2619354.8299999996</v>
      </c>
      <c r="AA29" s="2">
        <v>3461783.57</v>
      </c>
      <c r="AB29" s="2">
        <f>SUM(V29:AA29)</f>
        <v>18195514.259999998</v>
      </c>
      <c r="AC29" s="5">
        <f>AB29/I29</f>
        <v>8.5012958778826156E-2</v>
      </c>
      <c r="AD29" s="6">
        <v>5274</v>
      </c>
      <c r="AE29" s="6">
        <v>1308</v>
      </c>
      <c r="AF29" s="5">
        <v>0.24800910125142206</v>
      </c>
      <c r="AG29" s="5">
        <v>0.45868840311226378</v>
      </c>
      <c r="AH29" s="12">
        <f>(AC29-$AC$118)/($AC$119-$AC$118)</f>
        <v>0.39298725571731757</v>
      </c>
      <c r="AI29" s="12">
        <f>(AF29-$AF$118)/($AF$119-$AF$118)</f>
        <v>0.72047611963732294</v>
      </c>
      <c r="AJ29" s="12">
        <f>(AG29-$AG$118)/($AG$119-$AG$118)</f>
        <v>0.60725881228398115</v>
      </c>
      <c r="AK29" s="12">
        <f>AVERAGE(AH29:AJ29)</f>
        <v>0.57357406254620724</v>
      </c>
      <c r="AL29">
        <v>28</v>
      </c>
    </row>
    <row r="30" spans="1:38" x14ac:dyDescent="0.3">
      <c r="A30" t="s">
        <v>112</v>
      </c>
      <c r="B30" t="s">
        <v>113</v>
      </c>
      <c r="C30" s="2">
        <v>35080638.340000004</v>
      </c>
      <c r="D30" s="2">
        <v>39118021.57</v>
      </c>
      <c r="E30" s="2">
        <v>39059964.049999997</v>
      </c>
      <c r="F30" s="2">
        <v>50303264.899999999</v>
      </c>
      <c r="G30" s="2">
        <v>48170919.57</v>
      </c>
      <c r="H30" s="2">
        <v>67953335.819999993</v>
      </c>
      <c r="I30" s="2">
        <f>SUM(C30:H30)</f>
        <v>279686144.25</v>
      </c>
      <c r="J30" s="2">
        <v>2662385.48</v>
      </c>
      <c r="K30" s="2">
        <v>2617751.29</v>
      </c>
      <c r="L30" s="2">
        <v>2936790.78</v>
      </c>
      <c r="M30" s="2">
        <v>4410481.1900000004</v>
      </c>
      <c r="N30" s="2">
        <v>3507165.72</v>
      </c>
      <c r="O30" s="2">
        <v>4824200.67</v>
      </c>
      <c r="P30" s="2">
        <v>399491.33</v>
      </c>
      <c r="Q30" s="2">
        <v>356041.89</v>
      </c>
      <c r="R30" s="2">
        <v>45576</v>
      </c>
      <c r="S30" s="2">
        <v>4776705.29</v>
      </c>
      <c r="T30" s="2">
        <v>423023.6</v>
      </c>
      <c r="U30" s="2">
        <v>0</v>
      </c>
      <c r="V30" s="2">
        <v>3061876.81</v>
      </c>
      <c r="W30" s="2">
        <v>2973793.18</v>
      </c>
      <c r="X30" s="2">
        <v>2982366.78</v>
      </c>
      <c r="Y30" s="2">
        <v>9187186.4800000004</v>
      </c>
      <c r="Z30" s="2">
        <v>3930189.3200000003</v>
      </c>
      <c r="AA30" s="2">
        <v>4824200.67</v>
      </c>
      <c r="AB30" s="2">
        <f>SUM(V30:AA30)</f>
        <v>26959613.240000002</v>
      </c>
      <c r="AC30" s="5">
        <f>AB30/I30</f>
        <v>9.6392380510283371E-2</v>
      </c>
      <c r="AD30" s="6">
        <v>5505</v>
      </c>
      <c r="AE30" s="6">
        <v>1366</v>
      </c>
      <c r="AF30" s="5">
        <v>0.24813805631244323</v>
      </c>
      <c r="AG30" s="5">
        <v>0.43035776311219176</v>
      </c>
      <c r="AH30" s="12">
        <f>(AC30-$AC$118)/($AC$119-$AC$118)</f>
        <v>0.46913684877887263</v>
      </c>
      <c r="AI30" s="12">
        <f>(AF30-$AF$118)/($AF$119-$AF$118)</f>
        <v>0.72125627838309647</v>
      </c>
      <c r="AJ30" s="12">
        <f>(AG30-$AG$118)/($AG$119-$AG$118)</f>
        <v>0.50397418158495255</v>
      </c>
      <c r="AK30" s="12">
        <f>AVERAGE(AH30:AJ30)</f>
        <v>0.56478910291564055</v>
      </c>
      <c r="AL30">
        <v>29</v>
      </c>
    </row>
    <row r="31" spans="1:38" x14ac:dyDescent="0.3">
      <c r="A31" t="s">
        <v>142</v>
      </c>
      <c r="B31" t="s">
        <v>143</v>
      </c>
      <c r="C31" s="2">
        <v>41316602.149999999</v>
      </c>
      <c r="D31" s="2">
        <v>40901681.159999996</v>
      </c>
      <c r="E31" s="2">
        <v>41112840.049999997</v>
      </c>
      <c r="F31" s="2">
        <v>55116262.259999998</v>
      </c>
      <c r="G31" s="2">
        <v>45864034.130000003</v>
      </c>
      <c r="H31" s="2">
        <v>58199282.140000001</v>
      </c>
      <c r="I31" s="2">
        <f>SUM(C31:H31)</f>
        <v>282510701.88999999</v>
      </c>
      <c r="J31" s="2">
        <v>3621049.91</v>
      </c>
      <c r="K31" s="2">
        <v>3655208.65</v>
      </c>
      <c r="L31" s="2">
        <v>3799223.95</v>
      </c>
      <c r="M31" s="2">
        <v>4636716.7699999996</v>
      </c>
      <c r="N31" s="2">
        <v>4540668.37</v>
      </c>
      <c r="O31" s="2">
        <v>6200636.5199999996</v>
      </c>
      <c r="P31" s="2">
        <v>0</v>
      </c>
      <c r="Q31" s="2">
        <v>95025.19</v>
      </c>
      <c r="R31" s="2">
        <v>8401</v>
      </c>
      <c r="S31" s="2">
        <v>4105185.9</v>
      </c>
      <c r="T31" s="2">
        <v>35550</v>
      </c>
      <c r="U31" s="2">
        <v>600</v>
      </c>
      <c r="V31" s="2">
        <v>3621049.91</v>
      </c>
      <c r="W31" s="2">
        <v>3750233.84</v>
      </c>
      <c r="X31" s="2">
        <v>3807624.95</v>
      </c>
      <c r="Y31" s="2">
        <v>8741902.6699999999</v>
      </c>
      <c r="Z31" s="2">
        <v>4576218.37</v>
      </c>
      <c r="AA31" s="2">
        <v>6201236.5199999996</v>
      </c>
      <c r="AB31" s="2">
        <f>SUM(V31:AA31)</f>
        <v>30698266.259999998</v>
      </c>
      <c r="AC31" s="5">
        <f>AB31/I31</f>
        <v>0.1086623128066591</v>
      </c>
      <c r="AD31" s="6">
        <v>7082</v>
      </c>
      <c r="AE31" s="6">
        <v>1587</v>
      </c>
      <c r="AF31" s="5">
        <v>0.22408924032759109</v>
      </c>
      <c r="AG31" s="5">
        <v>0.44619551834523519</v>
      </c>
      <c r="AH31" s="12">
        <f>(AC31-$AC$118)/($AC$119-$AC$118)</f>
        <v>0.55124562137835631</v>
      </c>
      <c r="AI31" s="12">
        <f>(AF31-$AF$118)/($AF$119-$AF$118)</f>
        <v>0.57576455461895648</v>
      </c>
      <c r="AJ31" s="12">
        <f>(AG31-$AG$118)/($AG$119-$AG$118)</f>
        <v>0.56171367142148076</v>
      </c>
      <c r="AK31" s="12">
        <f>AVERAGE(AH31:AJ31)</f>
        <v>0.56290794913959785</v>
      </c>
      <c r="AL31">
        <v>30</v>
      </c>
    </row>
    <row r="32" spans="1:38" x14ac:dyDescent="0.3">
      <c r="A32" t="s">
        <v>263</v>
      </c>
      <c r="B32" t="s">
        <v>264</v>
      </c>
      <c r="C32" s="2">
        <v>15378060.050000001</v>
      </c>
      <c r="D32" s="2">
        <v>18026680.800000001</v>
      </c>
      <c r="E32" s="2">
        <v>15842398.939999999</v>
      </c>
      <c r="F32" s="2">
        <v>22149481.98</v>
      </c>
      <c r="G32" s="2">
        <v>24174527.710000001</v>
      </c>
      <c r="H32" s="2">
        <v>32537589.739999998</v>
      </c>
      <c r="I32" s="2">
        <f>SUM(C32:H32)</f>
        <v>128108739.21999998</v>
      </c>
      <c r="J32" s="2">
        <v>895008.34</v>
      </c>
      <c r="K32" s="2">
        <v>938623.1</v>
      </c>
      <c r="L32" s="2">
        <v>1212937.74</v>
      </c>
      <c r="M32" s="2">
        <v>1571209.74</v>
      </c>
      <c r="N32" s="2">
        <v>1329300.26</v>
      </c>
      <c r="O32" s="2">
        <v>1773950.63</v>
      </c>
      <c r="P32" s="2">
        <v>0</v>
      </c>
      <c r="Q32" s="2">
        <v>0</v>
      </c>
      <c r="R32" s="2">
        <v>0</v>
      </c>
      <c r="S32" s="2">
        <v>2083087.49</v>
      </c>
      <c r="T32" s="2">
        <v>22401.1</v>
      </c>
      <c r="U32" s="2">
        <v>94741.39</v>
      </c>
      <c r="V32" s="2">
        <v>895008.34</v>
      </c>
      <c r="W32" s="2">
        <v>938623.1</v>
      </c>
      <c r="X32" s="2">
        <v>1212937.74</v>
      </c>
      <c r="Y32" s="2">
        <v>3654297.23</v>
      </c>
      <c r="Z32" s="2">
        <v>1351701.36</v>
      </c>
      <c r="AA32" s="2">
        <v>1868692.0199999998</v>
      </c>
      <c r="AB32" s="2">
        <f>SUM(V32:AA32)</f>
        <v>9921259.790000001</v>
      </c>
      <c r="AC32" s="5">
        <f>AB32/I32</f>
        <v>7.7444051439475262E-2</v>
      </c>
      <c r="AD32" s="6">
        <v>2953</v>
      </c>
      <c r="AE32" s="6">
        <v>724</v>
      </c>
      <c r="AF32" s="5">
        <v>0.24517439891635626</v>
      </c>
      <c r="AG32" s="5">
        <v>0.46371803731859018</v>
      </c>
      <c r="AH32" s="12">
        <f>(AC32-$AC$118)/($AC$119-$AC$118)</f>
        <v>0.34233712362678476</v>
      </c>
      <c r="AI32" s="12">
        <f>(AF32-$AF$118)/($AF$119-$AF$118)</f>
        <v>0.70332659637818473</v>
      </c>
      <c r="AJ32" s="12">
        <f>(AG32-$AG$118)/($AG$119-$AG$118)</f>
        <v>0.62559528161719435</v>
      </c>
      <c r="AK32" s="12">
        <f>AVERAGE(AH32:AJ32)</f>
        <v>0.5570863338740546</v>
      </c>
      <c r="AL32">
        <v>31</v>
      </c>
    </row>
    <row r="33" spans="1:38" x14ac:dyDescent="0.3">
      <c r="A33" t="s">
        <v>170</v>
      </c>
      <c r="B33" t="s">
        <v>171</v>
      </c>
      <c r="C33" s="2">
        <v>27127521.850000001</v>
      </c>
      <c r="D33" s="2">
        <v>30016509.670000002</v>
      </c>
      <c r="E33" s="2">
        <v>29636617.719999999</v>
      </c>
      <c r="F33" s="2">
        <v>35209888.920000002</v>
      </c>
      <c r="G33" s="2">
        <v>41686545.619999997</v>
      </c>
      <c r="H33" s="2">
        <v>47003135.5</v>
      </c>
      <c r="I33" s="2">
        <f>SUM(C33:H33)</f>
        <v>210680219.28</v>
      </c>
      <c r="J33" s="2">
        <v>2497008.29</v>
      </c>
      <c r="K33" s="2">
        <v>3538092.08</v>
      </c>
      <c r="L33" s="2">
        <v>2552565.4500000002</v>
      </c>
      <c r="M33" s="2">
        <v>3675331.77</v>
      </c>
      <c r="N33" s="2">
        <v>3569990.14</v>
      </c>
      <c r="O33" s="2">
        <v>4644555.87</v>
      </c>
      <c r="P33" s="2">
        <v>0</v>
      </c>
      <c r="Q33" s="2">
        <v>0</v>
      </c>
      <c r="R33" s="2">
        <v>0</v>
      </c>
      <c r="S33" s="2">
        <v>3701593.53</v>
      </c>
      <c r="T33" s="2">
        <v>444634.83</v>
      </c>
      <c r="U33" s="2">
        <v>0</v>
      </c>
      <c r="V33" s="2">
        <v>2497008.29</v>
      </c>
      <c r="W33" s="2">
        <v>3538092.08</v>
      </c>
      <c r="X33" s="2">
        <v>2552565.4500000002</v>
      </c>
      <c r="Y33" s="2">
        <v>7376925.2999999998</v>
      </c>
      <c r="Z33" s="2">
        <v>4014624.97</v>
      </c>
      <c r="AA33" s="2">
        <v>4644555.87</v>
      </c>
      <c r="AB33" s="2">
        <f>SUM(V33:AA33)</f>
        <v>24623771.960000001</v>
      </c>
      <c r="AC33" s="5">
        <f>AB33/I33</f>
        <v>0.11687747451636316</v>
      </c>
      <c r="AD33" s="6">
        <v>4465</v>
      </c>
      <c r="AE33" s="6">
        <v>994</v>
      </c>
      <c r="AF33" s="5">
        <v>0.22262038073908175</v>
      </c>
      <c r="AG33" s="5">
        <v>0.42688999547306472</v>
      </c>
      <c r="AH33" s="12">
        <f>(AC33-$AC$118)/($AC$119-$AC$118)</f>
        <v>0.60622040268903399</v>
      </c>
      <c r="AI33" s="12">
        <f>(AF33-$AF$118)/($AF$119-$AF$118)</f>
        <v>0.56687817478078406</v>
      </c>
      <c r="AJ33" s="12">
        <f>(AG33-$AG$118)/($AG$119-$AG$118)</f>
        <v>0.49133178805073063</v>
      </c>
      <c r="AK33" s="12">
        <f>AVERAGE(AH33:AJ33)</f>
        <v>0.55481012184018297</v>
      </c>
      <c r="AL33">
        <v>32</v>
      </c>
    </row>
    <row r="34" spans="1:38" x14ac:dyDescent="0.3">
      <c r="A34" t="s">
        <v>236</v>
      </c>
      <c r="B34" t="s">
        <v>237</v>
      </c>
      <c r="C34" s="2">
        <v>107057766.81</v>
      </c>
      <c r="D34" s="2">
        <v>126786605.15000001</v>
      </c>
      <c r="E34" s="2">
        <v>130213956.86</v>
      </c>
      <c r="F34" s="2">
        <v>125535380.19</v>
      </c>
      <c r="G34" s="2">
        <v>136922690.19</v>
      </c>
      <c r="H34" s="2">
        <v>136656923.19</v>
      </c>
      <c r="I34" s="2">
        <f>SUM(C34:H34)</f>
        <v>763173322.3900001</v>
      </c>
      <c r="J34" s="2">
        <v>7982017.75</v>
      </c>
      <c r="K34" s="2">
        <v>7912854.9800000004</v>
      </c>
      <c r="L34" s="2">
        <v>8304252.21</v>
      </c>
      <c r="M34" s="2">
        <v>10892924.300000001</v>
      </c>
      <c r="N34" s="2">
        <v>10179112.539999999</v>
      </c>
      <c r="O34" s="2">
        <v>13092800.43</v>
      </c>
      <c r="P34" s="2">
        <v>20000</v>
      </c>
      <c r="Q34" s="2">
        <v>112571.93</v>
      </c>
      <c r="R34" s="2">
        <v>84525.09</v>
      </c>
      <c r="S34" s="2">
        <v>5092512.3099999996</v>
      </c>
      <c r="T34" s="2">
        <v>258178.06</v>
      </c>
      <c r="U34" s="2">
        <v>106536.46</v>
      </c>
      <c r="V34" s="2">
        <v>8002017.75</v>
      </c>
      <c r="W34" s="2">
        <v>8025426.9100000001</v>
      </c>
      <c r="X34" s="2">
        <v>8388777.3000000007</v>
      </c>
      <c r="Y34" s="2">
        <v>15985436.609999999</v>
      </c>
      <c r="Z34" s="2">
        <v>10437290.6</v>
      </c>
      <c r="AA34" s="2">
        <v>13199336.890000001</v>
      </c>
      <c r="AB34" s="2">
        <f>SUM(V34:AA34)</f>
        <v>64038286.060000002</v>
      </c>
      <c r="AC34" s="5">
        <f>AB34/I34</f>
        <v>8.3910540608853834E-2</v>
      </c>
      <c r="AD34" s="6">
        <v>21585</v>
      </c>
      <c r="AE34" s="6">
        <v>6155</v>
      </c>
      <c r="AF34" s="5">
        <v>0.28515172573546443</v>
      </c>
      <c r="AG34" s="5">
        <v>0.38250564334085779</v>
      </c>
      <c r="AH34" s="12">
        <f>(AC34-$AC$118)/($AC$119-$AC$118)</f>
        <v>0.38561001836658393</v>
      </c>
      <c r="AI34" s="12">
        <f>(AF34-$AF$118)/($AF$119-$AF$118)</f>
        <v>0.94518341768938963</v>
      </c>
      <c r="AJ34" s="12">
        <f>(AG34-$AG$118)/($AG$119-$AG$118)</f>
        <v>0.32952035637184929</v>
      </c>
      <c r="AK34" s="12">
        <f>AVERAGE(AH34:AJ34)</f>
        <v>0.55343793080927428</v>
      </c>
      <c r="AL34">
        <v>33</v>
      </c>
    </row>
    <row r="35" spans="1:38" x14ac:dyDescent="0.3">
      <c r="A35" t="s">
        <v>208</v>
      </c>
      <c r="B35" t="s">
        <v>209</v>
      </c>
      <c r="C35" s="2">
        <v>23498578.02</v>
      </c>
      <c r="D35" s="2">
        <v>25429757.440000001</v>
      </c>
      <c r="E35" s="2">
        <v>26536541.34</v>
      </c>
      <c r="F35" s="2">
        <v>33809136.700000003</v>
      </c>
      <c r="G35" s="2">
        <v>32710114.91</v>
      </c>
      <c r="H35" s="2">
        <v>49036820.600000001</v>
      </c>
      <c r="I35" s="2">
        <f>SUM(C35:H35)</f>
        <v>191020949.00999999</v>
      </c>
      <c r="J35" s="2">
        <v>1366201.12</v>
      </c>
      <c r="K35" s="2">
        <v>1384419.99</v>
      </c>
      <c r="L35" s="2">
        <v>1434747.96</v>
      </c>
      <c r="M35" s="2">
        <v>2043815.29</v>
      </c>
      <c r="N35" s="2">
        <v>1790334.69</v>
      </c>
      <c r="O35" s="2">
        <v>2453777.37</v>
      </c>
      <c r="P35" s="2">
        <v>98865.39</v>
      </c>
      <c r="Q35" s="2">
        <v>96640.82</v>
      </c>
      <c r="R35" s="2">
        <v>0</v>
      </c>
      <c r="S35" s="2">
        <v>3891895.14</v>
      </c>
      <c r="T35" s="2">
        <v>44928</v>
      </c>
      <c r="U35" s="2">
        <v>23970.37</v>
      </c>
      <c r="V35" s="2">
        <v>1465066.51</v>
      </c>
      <c r="W35" s="2">
        <v>1481060.81</v>
      </c>
      <c r="X35" s="2">
        <v>1434747.96</v>
      </c>
      <c r="Y35" s="2">
        <v>5935710.4299999997</v>
      </c>
      <c r="Z35" s="2">
        <v>1835262.69</v>
      </c>
      <c r="AA35" s="2">
        <v>2477747.7400000002</v>
      </c>
      <c r="AB35" s="2">
        <f>SUM(V35:AA35)</f>
        <v>14629596.140000001</v>
      </c>
      <c r="AC35" s="5">
        <f>AB35/I35</f>
        <v>7.6586344146128901E-2</v>
      </c>
      <c r="AD35" s="6">
        <v>3828</v>
      </c>
      <c r="AE35" s="6">
        <v>898</v>
      </c>
      <c r="AF35" s="5">
        <v>0.23458725182863113</v>
      </c>
      <c r="AG35" s="5">
        <v>0.47979077508321444</v>
      </c>
      <c r="AH35" s="12">
        <f>(AC35-$AC$118)/($AC$119-$AC$118)</f>
        <v>0.33659745926636303</v>
      </c>
      <c r="AI35" s="12">
        <f>(AF35-$AF$118)/($AF$119-$AF$118)</f>
        <v>0.63927594704443569</v>
      </c>
      <c r="AJ35" s="12">
        <f>(AG35-$AG$118)/($AG$119-$AG$118)</f>
        <v>0.6841914440878385</v>
      </c>
      <c r="AK35" s="12">
        <f>AVERAGE(AH35:AJ35)</f>
        <v>0.55335495013287905</v>
      </c>
      <c r="AL35">
        <v>34</v>
      </c>
    </row>
    <row r="36" spans="1:38" x14ac:dyDescent="0.3">
      <c r="A36" t="s">
        <v>136</v>
      </c>
      <c r="B36" t="s">
        <v>137</v>
      </c>
      <c r="C36" s="2">
        <v>101550216.27</v>
      </c>
      <c r="D36" s="2">
        <v>118516434.58</v>
      </c>
      <c r="E36" s="2">
        <v>120222236.53</v>
      </c>
      <c r="F36" s="2">
        <v>129387012.29000001</v>
      </c>
      <c r="G36" s="2">
        <v>134393014.18000001</v>
      </c>
      <c r="H36" s="2">
        <v>164343820.87</v>
      </c>
      <c r="I36" s="2">
        <f>SUM(C36:H36)</f>
        <v>768412734.72000003</v>
      </c>
      <c r="J36" s="2">
        <v>9261343.8100000005</v>
      </c>
      <c r="K36" s="2">
        <v>8843026.9700000007</v>
      </c>
      <c r="L36" s="2">
        <v>9084988.0700000003</v>
      </c>
      <c r="M36" s="2">
        <v>11755501.09</v>
      </c>
      <c r="N36" s="2">
        <v>10849585.01</v>
      </c>
      <c r="O36" s="2">
        <v>13435229.140000001</v>
      </c>
      <c r="P36" s="2">
        <v>398662.97</v>
      </c>
      <c r="Q36" s="2">
        <v>438341.94</v>
      </c>
      <c r="R36" s="2">
        <v>326886.48</v>
      </c>
      <c r="S36" s="2">
        <v>5604862.0599999996</v>
      </c>
      <c r="T36" s="2">
        <v>819353.01</v>
      </c>
      <c r="U36" s="2">
        <v>465072.18</v>
      </c>
      <c r="V36" s="2">
        <v>9660006.7800000012</v>
      </c>
      <c r="W36" s="2">
        <v>9281368.9100000001</v>
      </c>
      <c r="X36" s="2">
        <v>9411874.5500000007</v>
      </c>
      <c r="Y36" s="2">
        <v>17360363.149999999</v>
      </c>
      <c r="Z36" s="2">
        <v>11668938.02</v>
      </c>
      <c r="AA36" s="2">
        <v>13900301.32</v>
      </c>
      <c r="AB36" s="2">
        <f>SUM(V36:AA36)</f>
        <v>71282852.729999989</v>
      </c>
      <c r="AC36" s="5">
        <f>AB36/I36</f>
        <v>9.2766360458581637E-2</v>
      </c>
      <c r="AD36" s="6">
        <v>20304</v>
      </c>
      <c r="AE36" s="6">
        <v>5493</v>
      </c>
      <c r="AF36" s="5">
        <v>0.27053782505910168</v>
      </c>
      <c r="AG36" s="5">
        <v>0.3866740622616654</v>
      </c>
      <c r="AH36" s="12">
        <f>(AC36-$AC$118)/($AC$119-$AC$118)</f>
        <v>0.44487199966032548</v>
      </c>
      <c r="AI36" s="12">
        <f>(AF36-$AF$118)/($AF$119-$AF$118)</f>
        <v>0.85677151409874297</v>
      </c>
      <c r="AJ36" s="12">
        <f>(AG36-$AG$118)/($AG$119-$AG$118)</f>
        <v>0.34471710479805368</v>
      </c>
      <c r="AK36" s="12">
        <f>AVERAGE(AH36:AJ36)</f>
        <v>0.54878687285237404</v>
      </c>
      <c r="AL36">
        <v>35</v>
      </c>
    </row>
    <row r="37" spans="1:38" x14ac:dyDescent="0.3">
      <c r="A37" t="s">
        <v>150</v>
      </c>
      <c r="B37" t="s">
        <v>151</v>
      </c>
      <c r="C37" s="2">
        <v>13204678.57</v>
      </c>
      <c r="D37" s="2">
        <v>14557992.65</v>
      </c>
      <c r="E37" s="2">
        <v>14548435.92</v>
      </c>
      <c r="F37" s="2">
        <v>16169690.98</v>
      </c>
      <c r="G37" s="2">
        <v>20971116.66</v>
      </c>
      <c r="H37" s="2">
        <v>21792491.449999999</v>
      </c>
      <c r="I37" s="2">
        <f>SUM(C37:H37)</f>
        <v>101244406.23</v>
      </c>
      <c r="J37" s="2">
        <v>929522.94</v>
      </c>
      <c r="K37" s="2">
        <v>1079077.55</v>
      </c>
      <c r="L37" s="2">
        <v>955451.65</v>
      </c>
      <c r="M37" s="2">
        <v>1548875.81</v>
      </c>
      <c r="N37" s="2">
        <v>1613983.68</v>
      </c>
      <c r="O37" s="2">
        <v>1908483.73</v>
      </c>
      <c r="P37" s="2">
        <v>29650</v>
      </c>
      <c r="Q37" s="2">
        <v>43478.58</v>
      </c>
      <c r="R37" s="2">
        <v>0</v>
      </c>
      <c r="S37" s="2">
        <v>1986552.22</v>
      </c>
      <c r="T37" s="2">
        <v>57732</v>
      </c>
      <c r="U37" s="2">
        <v>11628</v>
      </c>
      <c r="V37" s="2">
        <v>959172.94</v>
      </c>
      <c r="W37" s="2">
        <v>1122556.1300000001</v>
      </c>
      <c r="X37" s="2">
        <v>955451.65</v>
      </c>
      <c r="Y37" s="2">
        <v>3535428.0300000003</v>
      </c>
      <c r="Z37" s="2">
        <v>1671715.68</v>
      </c>
      <c r="AA37" s="2">
        <v>1920111.73</v>
      </c>
      <c r="AB37" s="2">
        <f>SUM(V37:AA37)</f>
        <v>10164436.16</v>
      </c>
      <c r="AC37" s="5">
        <f>AB37/I37</f>
        <v>0.10039503947417244</v>
      </c>
      <c r="AD37" s="6">
        <v>2478</v>
      </c>
      <c r="AE37" s="6">
        <v>571</v>
      </c>
      <c r="AF37" s="5">
        <v>0.2304277643260694</v>
      </c>
      <c r="AG37" s="5">
        <v>0.43416666666666665</v>
      </c>
      <c r="AH37" s="12">
        <f>(AC37-$AC$118)/($AC$119-$AC$118)</f>
        <v>0.49592211594422853</v>
      </c>
      <c r="AI37" s="12">
        <f>(AF37-$AF$118)/($AF$119-$AF$118)</f>
        <v>0.61411167254941323</v>
      </c>
      <c r="AJ37" s="12">
        <f>(AG37-$AG$118)/($AG$119-$AG$118)</f>
        <v>0.51786024970735134</v>
      </c>
      <c r="AK37" s="12">
        <f>AVERAGE(AH37:AJ37)</f>
        <v>0.5426313460669977</v>
      </c>
      <c r="AL37">
        <v>36</v>
      </c>
    </row>
    <row r="38" spans="1:38" x14ac:dyDescent="0.3">
      <c r="A38" t="s">
        <v>269</v>
      </c>
      <c r="B38" t="s">
        <v>270</v>
      </c>
      <c r="C38" s="2">
        <v>698271451.98000002</v>
      </c>
      <c r="D38" s="2">
        <v>706602429.11000001</v>
      </c>
      <c r="E38" s="2">
        <v>782571626.11000001</v>
      </c>
      <c r="F38" s="2">
        <v>820875030.63999999</v>
      </c>
      <c r="G38" s="2">
        <v>837282501.45000005</v>
      </c>
      <c r="H38" s="2">
        <v>996886968.59000003</v>
      </c>
      <c r="I38" s="2">
        <f>SUM(C38:H38)</f>
        <v>4842490007.8800001</v>
      </c>
      <c r="J38" s="2">
        <v>47222016.509999998</v>
      </c>
      <c r="K38" s="2">
        <v>50695149.880000003</v>
      </c>
      <c r="L38" s="2">
        <v>52422130.729999997</v>
      </c>
      <c r="M38" s="2">
        <v>78974180.760000005</v>
      </c>
      <c r="N38" s="2">
        <v>66735381.399999999</v>
      </c>
      <c r="O38" s="2">
        <v>83271054.569999993</v>
      </c>
      <c r="P38" s="2">
        <v>4513048.13</v>
      </c>
      <c r="Q38" s="2">
        <v>5147440.8</v>
      </c>
      <c r="R38" s="2">
        <v>5775005.1799999997</v>
      </c>
      <c r="S38" s="2">
        <v>6290583.4100000001</v>
      </c>
      <c r="T38" s="2">
        <v>7185413.4699999997</v>
      </c>
      <c r="U38" s="2">
        <v>8406368.4100000001</v>
      </c>
      <c r="V38" s="2">
        <v>51735064.640000001</v>
      </c>
      <c r="W38" s="2">
        <v>55842590.68</v>
      </c>
      <c r="X38" s="2">
        <v>58197135.909999996</v>
      </c>
      <c r="Y38" s="2">
        <v>85264764.170000002</v>
      </c>
      <c r="Z38" s="2">
        <v>73920794.870000005</v>
      </c>
      <c r="AA38" s="2">
        <v>91677422.979999989</v>
      </c>
      <c r="AB38" s="2">
        <f>SUM(V38:AA38)</f>
        <v>416637773.25</v>
      </c>
      <c r="AC38" s="5">
        <f>AB38/I38</f>
        <v>8.6037921105055704E-2</v>
      </c>
      <c r="AD38" s="6">
        <v>112052</v>
      </c>
      <c r="AE38" s="6">
        <v>30251</v>
      </c>
      <c r="AF38" s="5">
        <v>0.26997286973904971</v>
      </c>
      <c r="AG38" s="5">
        <v>0.39364843959752993</v>
      </c>
      <c r="AH38" s="12">
        <f>(AC38-$AC$118)/($AC$119-$AC$118)</f>
        <v>0.39984616875241868</v>
      </c>
      <c r="AI38" s="12">
        <f>(AF38-$AF$118)/($AF$119-$AF$118)</f>
        <v>0.85335361928779452</v>
      </c>
      <c r="AJ38" s="12">
        <f>(AG38-$AG$118)/($AG$119-$AG$118)</f>
        <v>0.37014349783007172</v>
      </c>
      <c r="AK38" s="12">
        <f>AVERAGE(AH38:AJ38)</f>
        <v>0.54111442862342829</v>
      </c>
      <c r="AL38">
        <v>37</v>
      </c>
    </row>
    <row r="39" spans="1:38" x14ac:dyDescent="0.3">
      <c r="A39" t="s">
        <v>126</v>
      </c>
      <c r="B39" t="s">
        <v>127</v>
      </c>
      <c r="C39" s="2">
        <v>16587834.26</v>
      </c>
      <c r="D39" s="2">
        <v>19280417.02</v>
      </c>
      <c r="E39" s="2">
        <v>20213878.609999999</v>
      </c>
      <c r="F39" s="2">
        <v>25171948.719999999</v>
      </c>
      <c r="G39" s="2">
        <v>28140742.129999999</v>
      </c>
      <c r="H39" s="2">
        <v>24901668.93</v>
      </c>
      <c r="I39" s="2">
        <f>SUM(C39:H39)</f>
        <v>134296489.66999999</v>
      </c>
      <c r="J39" s="2">
        <v>1076710.32</v>
      </c>
      <c r="K39" s="2">
        <v>1183839.27</v>
      </c>
      <c r="L39" s="2">
        <v>1339163.05</v>
      </c>
      <c r="M39" s="2">
        <v>1720866.02</v>
      </c>
      <c r="N39" s="2">
        <v>1531552.67</v>
      </c>
      <c r="O39" s="2">
        <v>2180166.6</v>
      </c>
      <c r="P39" s="2">
        <v>261007.4</v>
      </c>
      <c r="Q39" s="2">
        <v>518665.84</v>
      </c>
      <c r="R39" s="2">
        <v>469457.58</v>
      </c>
      <c r="S39" s="2">
        <v>3091263.03</v>
      </c>
      <c r="T39" s="2">
        <v>322643.40000000002</v>
      </c>
      <c r="U39" s="2">
        <v>54688</v>
      </c>
      <c r="V39" s="2">
        <v>1337717.72</v>
      </c>
      <c r="W39" s="2">
        <v>1702505.11</v>
      </c>
      <c r="X39" s="2">
        <v>1808620.6300000001</v>
      </c>
      <c r="Y39" s="2">
        <v>4812129.05</v>
      </c>
      <c r="Z39" s="2">
        <v>1854196.0699999998</v>
      </c>
      <c r="AA39" s="2">
        <v>2234854.6</v>
      </c>
      <c r="AB39" s="2">
        <f>SUM(V39:AA39)</f>
        <v>13750023.18</v>
      </c>
      <c r="AC39" s="5">
        <f>AB39/I39</f>
        <v>0.10238557399219622</v>
      </c>
      <c r="AD39" s="6">
        <v>3009</v>
      </c>
      <c r="AE39" s="6">
        <v>654</v>
      </c>
      <c r="AF39" s="5">
        <v>0.21734795613160518</v>
      </c>
      <c r="AG39" s="5">
        <v>0.44610281923714762</v>
      </c>
      <c r="AH39" s="12">
        <f>(AC39-$AC$118)/($AC$119-$AC$118)</f>
        <v>0.50924251104861828</v>
      </c>
      <c r="AI39" s="12">
        <f>(AF39-$AF$118)/($AF$119-$AF$118)</f>
        <v>0.53498079800176035</v>
      </c>
      <c r="AJ39" s="12">
        <f>(AG39-$AG$118)/($AG$119-$AG$118)</f>
        <v>0.56137571953811605</v>
      </c>
      <c r="AK39" s="12">
        <f>AVERAGE(AH39:AJ39)</f>
        <v>0.53519967619616493</v>
      </c>
      <c r="AL39">
        <v>38</v>
      </c>
    </row>
    <row r="40" spans="1:38" x14ac:dyDescent="0.3">
      <c r="A40" t="s">
        <v>190</v>
      </c>
      <c r="B40" t="s">
        <v>191</v>
      </c>
      <c r="C40" s="2">
        <v>40405704.200000003</v>
      </c>
      <c r="D40" s="2">
        <v>43549122.689999998</v>
      </c>
      <c r="E40" s="2">
        <v>53900781.740000002</v>
      </c>
      <c r="F40" s="2">
        <v>67370391.019999996</v>
      </c>
      <c r="G40" s="2">
        <v>54025792.509999998</v>
      </c>
      <c r="H40" s="2">
        <v>76232380.730000004</v>
      </c>
      <c r="I40" s="2">
        <f>SUM(C40:H40)</f>
        <v>335484172.88999999</v>
      </c>
      <c r="J40" s="2">
        <v>2343211.02</v>
      </c>
      <c r="K40" s="2">
        <v>2462530.4500000002</v>
      </c>
      <c r="L40" s="2">
        <v>2638640.08</v>
      </c>
      <c r="M40" s="2">
        <v>3641927.34</v>
      </c>
      <c r="N40" s="2">
        <v>3180332.71</v>
      </c>
      <c r="O40" s="2">
        <v>4253840.84</v>
      </c>
      <c r="P40" s="2">
        <v>0</v>
      </c>
      <c r="Q40" s="2">
        <v>0</v>
      </c>
      <c r="R40" s="2">
        <v>0</v>
      </c>
      <c r="S40" s="2">
        <v>6677912.1100000003</v>
      </c>
      <c r="T40" s="2">
        <v>44880</v>
      </c>
      <c r="U40" s="2">
        <v>0</v>
      </c>
      <c r="V40" s="2">
        <v>2343211.02</v>
      </c>
      <c r="W40" s="2">
        <v>2462530.4500000002</v>
      </c>
      <c r="X40" s="2">
        <v>2638640.08</v>
      </c>
      <c r="Y40" s="2">
        <v>10319839.449999999</v>
      </c>
      <c r="Z40" s="2">
        <v>3225212.71</v>
      </c>
      <c r="AA40" s="2">
        <v>4253840.84</v>
      </c>
      <c r="AB40" s="2">
        <f>SUM(V40:AA40)</f>
        <v>25243274.550000001</v>
      </c>
      <c r="AC40" s="5">
        <f>AB40/I40</f>
        <v>7.5244308345588859E-2</v>
      </c>
      <c r="AD40" s="6">
        <v>6862</v>
      </c>
      <c r="AE40" s="6">
        <v>1628</v>
      </c>
      <c r="AF40" s="5">
        <v>0.23724861556397553</v>
      </c>
      <c r="AG40" s="5">
        <v>0.46184371184371187</v>
      </c>
      <c r="AH40" s="12">
        <f>(AC40-$AC$118)/($AC$119-$AC$118)</f>
        <v>0.32761673225783206</v>
      </c>
      <c r="AI40" s="12">
        <f>(AF40-$AF$118)/($AF$119-$AF$118)</f>
        <v>0.65537679781657021</v>
      </c>
      <c r="AJ40" s="12">
        <f>(AG40-$AG$118)/($AG$119-$AG$118)</f>
        <v>0.61876207860864618</v>
      </c>
      <c r="AK40" s="12">
        <f>AVERAGE(AH40:AJ40)</f>
        <v>0.53391853622768282</v>
      </c>
      <c r="AL40">
        <v>39</v>
      </c>
    </row>
    <row r="41" spans="1:38" x14ac:dyDescent="0.3">
      <c r="A41" t="s">
        <v>152</v>
      </c>
      <c r="B41" t="s">
        <v>153</v>
      </c>
      <c r="C41" s="2">
        <v>30309237.289999999</v>
      </c>
      <c r="D41" s="2">
        <v>31471211.75</v>
      </c>
      <c r="E41" s="2">
        <v>32683862.809999999</v>
      </c>
      <c r="F41" s="2">
        <v>41082020.57</v>
      </c>
      <c r="G41" s="2">
        <v>48619569.030000001</v>
      </c>
      <c r="H41" s="2">
        <v>58300031.329999998</v>
      </c>
      <c r="I41" s="2">
        <f>SUM(C41:H41)</f>
        <v>242465932.77999997</v>
      </c>
      <c r="J41" s="2">
        <v>2788273.81</v>
      </c>
      <c r="K41" s="2">
        <v>2557533.2400000002</v>
      </c>
      <c r="L41" s="2">
        <v>2980233.12</v>
      </c>
      <c r="M41" s="2">
        <v>4445221.51</v>
      </c>
      <c r="N41" s="2">
        <v>3799009.99</v>
      </c>
      <c r="O41" s="2">
        <v>4702118.3899999997</v>
      </c>
      <c r="P41" s="2">
        <v>0</v>
      </c>
      <c r="Q41" s="2">
        <v>0</v>
      </c>
      <c r="R41" s="2">
        <v>21070.27</v>
      </c>
      <c r="S41" s="2">
        <v>3880588.95</v>
      </c>
      <c r="T41" s="2">
        <v>34680</v>
      </c>
      <c r="U41" s="2">
        <v>0</v>
      </c>
      <c r="V41" s="2">
        <v>2788273.81</v>
      </c>
      <c r="W41" s="2">
        <v>2557533.2400000002</v>
      </c>
      <c r="X41" s="2">
        <v>3001303.39</v>
      </c>
      <c r="Y41" s="2">
        <v>8325810.46</v>
      </c>
      <c r="Z41" s="2">
        <v>3833689.99</v>
      </c>
      <c r="AA41" s="2">
        <v>4702118.3899999997</v>
      </c>
      <c r="AB41" s="2">
        <f>SUM(V41:AA41)</f>
        <v>25208729.280000001</v>
      </c>
      <c r="AC41" s="5">
        <f>AB41/I41</f>
        <v>0.10396812859839157</v>
      </c>
      <c r="AD41" s="6">
        <v>5253</v>
      </c>
      <c r="AE41" s="6">
        <v>1081</v>
      </c>
      <c r="AF41" s="5">
        <v>0.20578716923662668</v>
      </c>
      <c r="AG41" s="5">
        <v>0.45872801082543979</v>
      </c>
      <c r="AH41" s="12">
        <f>(AC41-$AC$118)/($AC$119-$AC$118)</f>
        <v>0.51983275826006714</v>
      </c>
      <c r="AI41" s="12">
        <f>(AF41-$AF$118)/($AF$119-$AF$118)</f>
        <v>0.46503977410770436</v>
      </c>
      <c r="AJ41" s="12">
        <f>(AG41-$AG$118)/($AG$119-$AG$118)</f>
        <v>0.60740320958768512</v>
      </c>
      <c r="AK41" s="12">
        <f>AVERAGE(AH41:AJ41)</f>
        <v>0.5307585806518188</v>
      </c>
      <c r="AL41">
        <v>40</v>
      </c>
    </row>
    <row r="42" spans="1:38" x14ac:dyDescent="0.3">
      <c r="A42" t="s">
        <v>84</v>
      </c>
      <c r="B42" t="s">
        <v>85</v>
      </c>
      <c r="C42" s="2">
        <v>15895391.66</v>
      </c>
      <c r="D42" s="2">
        <v>17201999.260000002</v>
      </c>
      <c r="E42" s="2">
        <v>17453007.129999999</v>
      </c>
      <c r="F42" s="2">
        <v>20017806.059999999</v>
      </c>
      <c r="G42" s="2">
        <v>22082228.760000002</v>
      </c>
      <c r="H42" s="2">
        <v>26963845.18</v>
      </c>
      <c r="I42" s="2">
        <f>SUM(C42:H42)</f>
        <v>119614278.05000001</v>
      </c>
      <c r="J42" s="2">
        <v>1212607.79</v>
      </c>
      <c r="K42" s="2">
        <v>1226135.8899999999</v>
      </c>
      <c r="L42" s="2">
        <v>1295144.92</v>
      </c>
      <c r="M42" s="2">
        <v>1733203.77</v>
      </c>
      <c r="N42" s="2">
        <v>1560429.22</v>
      </c>
      <c r="O42" s="2">
        <v>2025736.8</v>
      </c>
      <c r="P42" s="2">
        <v>9999</v>
      </c>
      <c r="Q42" s="2">
        <v>9999</v>
      </c>
      <c r="R42" s="2">
        <v>19999</v>
      </c>
      <c r="S42" s="2">
        <v>2471136.2999999998</v>
      </c>
      <c r="T42" s="2">
        <v>155848</v>
      </c>
      <c r="U42" s="2">
        <v>128535.61</v>
      </c>
      <c r="V42" s="2">
        <v>1222606.79</v>
      </c>
      <c r="W42" s="2">
        <v>1236134.8899999999</v>
      </c>
      <c r="X42" s="2">
        <v>1315143.92</v>
      </c>
      <c r="Y42" s="2">
        <v>4204340.07</v>
      </c>
      <c r="Z42" s="2">
        <v>1716277.22</v>
      </c>
      <c r="AA42" s="2">
        <v>2154272.41</v>
      </c>
      <c r="AB42" s="2">
        <f>SUM(V42:AA42)</f>
        <v>11848775.300000001</v>
      </c>
      <c r="AC42" s="5">
        <f>AB42/I42</f>
        <v>9.9058201856529943E-2</v>
      </c>
      <c r="AD42" s="6">
        <v>2889</v>
      </c>
      <c r="AE42" s="6">
        <v>638</v>
      </c>
      <c r="AF42" s="5">
        <v>0.22083766008999653</v>
      </c>
      <c r="AG42" s="5">
        <v>0.44173913043478263</v>
      </c>
      <c r="AH42" s="12">
        <f>(AC42-$AC$118)/($AC$119-$AC$118)</f>
        <v>0.48697617449173447</v>
      </c>
      <c r="AI42" s="12">
        <f>(AF42-$AF$118)/($AF$119-$AF$118)</f>
        <v>0.55609298267865692</v>
      </c>
      <c r="AJ42" s="12">
        <f>(AG42-$AG$118)/($AG$119-$AG$118)</f>
        <v>0.54546707834834374</v>
      </c>
      <c r="AK42" s="12">
        <f>AVERAGE(AH42:AJ42)</f>
        <v>0.52951207850624504</v>
      </c>
      <c r="AL42">
        <v>41</v>
      </c>
    </row>
    <row r="43" spans="1:38" x14ac:dyDescent="0.3">
      <c r="A43" t="s">
        <v>144</v>
      </c>
      <c r="B43" t="s">
        <v>145</v>
      </c>
      <c r="C43" s="2">
        <v>22178563.489999998</v>
      </c>
      <c r="D43" s="2">
        <v>25398492.399999999</v>
      </c>
      <c r="E43" s="2">
        <v>25617087.550000001</v>
      </c>
      <c r="F43" s="2">
        <v>30216636.079999998</v>
      </c>
      <c r="G43" s="2">
        <v>31651674.41</v>
      </c>
      <c r="H43" s="2">
        <v>41239901.409999996</v>
      </c>
      <c r="I43" s="2">
        <f>SUM(C43:H43)</f>
        <v>176302355.34</v>
      </c>
      <c r="J43" s="2">
        <v>1831169.76</v>
      </c>
      <c r="K43" s="2">
        <v>1901905.58</v>
      </c>
      <c r="L43" s="2">
        <v>2107502.08</v>
      </c>
      <c r="M43" s="2">
        <v>2694811.46</v>
      </c>
      <c r="N43" s="2">
        <v>2499430.91</v>
      </c>
      <c r="O43" s="2">
        <v>3192291.52</v>
      </c>
      <c r="P43" s="2">
        <v>257937.15</v>
      </c>
      <c r="Q43" s="2">
        <v>263999.11</v>
      </c>
      <c r="R43" s="2">
        <v>138509.07</v>
      </c>
      <c r="S43" s="2">
        <v>3673177.1</v>
      </c>
      <c r="T43" s="2">
        <v>1243810.6499999999</v>
      </c>
      <c r="U43" s="2">
        <v>1082090.56</v>
      </c>
      <c r="V43" s="2">
        <v>2089106.91</v>
      </c>
      <c r="W43" s="2">
        <v>2165904.69</v>
      </c>
      <c r="X43" s="2">
        <v>2246011.15</v>
      </c>
      <c r="Y43" s="2">
        <v>6367988.5600000005</v>
      </c>
      <c r="Z43" s="2">
        <v>3743241.56</v>
      </c>
      <c r="AA43" s="2">
        <v>4274382.08</v>
      </c>
      <c r="AB43" s="2">
        <f>SUM(V43:AA43)</f>
        <v>20886634.950000003</v>
      </c>
      <c r="AC43" s="5">
        <f>AB43/I43</f>
        <v>0.11847053835282019</v>
      </c>
      <c r="AD43" s="6">
        <v>4369</v>
      </c>
      <c r="AE43" s="6">
        <v>879</v>
      </c>
      <c r="AF43" s="5">
        <v>0.20119020370794233</v>
      </c>
      <c r="AG43" s="5">
        <v>0.43686165273909006</v>
      </c>
      <c r="AH43" s="12">
        <f>(AC43-$AC$118)/($AC$119-$AC$118)</f>
        <v>0.61688097628671779</v>
      </c>
      <c r="AI43" s="12">
        <f>(AF43-$AF$118)/($AF$119-$AF$118)</f>
        <v>0.43722882327861179</v>
      </c>
      <c r="AJ43" s="12">
        <f>(AG43-$AG$118)/($AG$119-$AG$118)</f>
        <v>0.52768532394600498</v>
      </c>
      <c r="AK43" s="12">
        <f>AVERAGE(AH43:AJ43)</f>
        <v>0.52726504117044481</v>
      </c>
      <c r="AL43">
        <v>42</v>
      </c>
    </row>
    <row r="44" spans="1:38" x14ac:dyDescent="0.3">
      <c r="A44" t="s">
        <v>94</v>
      </c>
      <c r="B44" t="s">
        <v>95</v>
      </c>
      <c r="C44" s="2">
        <v>168751431.52000001</v>
      </c>
      <c r="D44" s="2">
        <v>191192707.97999999</v>
      </c>
      <c r="E44" s="2">
        <v>192203938.30000001</v>
      </c>
      <c r="F44" s="2">
        <v>187262265.06</v>
      </c>
      <c r="G44" s="2">
        <v>202659968.00999999</v>
      </c>
      <c r="H44" s="2">
        <v>230113465.69</v>
      </c>
      <c r="I44" s="2">
        <f>SUM(C44:H44)</f>
        <v>1172183776.5599999</v>
      </c>
      <c r="J44" s="2">
        <v>11453717.67</v>
      </c>
      <c r="K44" s="2">
        <v>11835039.869999999</v>
      </c>
      <c r="L44" s="2">
        <v>12872814.75</v>
      </c>
      <c r="M44" s="2">
        <v>20648497.469999999</v>
      </c>
      <c r="N44" s="2">
        <v>16284214.58</v>
      </c>
      <c r="O44" s="2">
        <v>19431579.829999998</v>
      </c>
      <c r="P44" s="2">
        <v>108261</v>
      </c>
      <c r="Q44" s="2">
        <v>388716.84</v>
      </c>
      <c r="R44" s="2">
        <v>428473.82</v>
      </c>
      <c r="S44" s="2">
        <v>1339692.33</v>
      </c>
      <c r="T44" s="2">
        <v>2475977.5499999998</v>
      </c>
      <c r="U44" s="2">
        <v>2401311.63</v>
      </c>
      <c r="V44" s="2">
        <v>11561978.67</v>
      </c>
      <c r="W44" s="2">
        <v>12223756.709999999</v>
      </c>
      <c r="X44" s="2">
        <v>13301288.57</v>
      </c>
      <c r="Y44" s="2">
        <v>21988189.799999997</v>
      </c>
      <c r="Z44" s="2">
        <v>18760192.129999999</v>
      </c>
      <c r="AA44" s="2">
        <v>21832891.459999997</v>
      </c>
      <c r="AB44" s="2">
        <f>SUM(V44:AA44)</f>
        <v>99668297.339999989</v>
      </c>
      <c r="AC44" s="5">
        <f>AB44/I44</f>
        <v>8.5027876458498589E-2</v>
      </c>
      <c r="AD44" s="6">
        <v>32013</v>
      </c>
      <c r="AE44" s="6">
        <v>8767</v>
      </c>
      <c r="AF44" s="5">
        <v>0.27385749539249682</v>
      </c>
      <c r="AG44" s="5">
        <v>0.37527485951624723</v>
      </c>
      <c r="AH44" s="12">
        <f>(AC44-$AC$118)/($AC$119-$AC$118)</f>
        <v>0.39308708286699939</v>
      </c>
      <c r="AI44" s="12">
        <f>(AF44-$AF$118)/($AF$119-$AF$118)</f>
        <v>0.87685502088920442</v>
      </c>
      <c r="AJ44" s="12">
        <f>(AG44-$AG$118)/($AG$119-$AG$118)</f>
        <v>0.30315918567512257</v>
      </c>
      <c r="AK44" s="12">
        <f>AVERAGE(AH44:AJ44)</f>
        <v>0.52436709647710877</v>
      </c>
      <c r="AL44">
        <v>43</v>
      </c>
    </row>
    <row r="45" spans="1:38" x14ac:dyDescent="0.3">
      <c r="A45" t="s">
        <v>206</v>
      </c>
      <c r="B45" t="s">
        <v>207</v>
      </c>
      <c r="C45" s="2">
        <v>170663347.41999999</v>
      </c>
      <c r="D45" s="2">
        <v>156203771.33000001</v>
      </c>
      <c r="E45" s="2">
        <v>165069615.33000001</v>
      </c>
      <c r="F45" s="2">
        <v>176607426.50999999</v>
      </c>
      <c r="G45" s="2">
        <v>177360210.44999999</v>
      </c>
      <c r="H45" s="2">
        <v>207660426.16</v>
      </c>
      <c r="I45" s="2">
        <f>SUM(C45:H45)</f>
        <v>1053564797.1999999</v>
      </c>
      <c r="J45" s="2">
        <v>12263094.16</v>
      </c>
      <c r="K45" s="2">
        <v>12044225.18</v>
      </c>
      <c r="L45" s="2">
        <v>12907625.460000001</v>
      </c>
      <c r="M45" s="2">
        <v>15346560.6</v>
      </c>
      <c r="N45" s="2">
        <v>15600208.699999999</v>
      </c>
      <c r="O45" s="2">
        <v>19518918.489999998</v>
      </c>
      <c r="P45" s="2">
        <v>57400</v>
      </c>
      <c r="Q45" s="2">
        <v>0</v>
      </c>
      <c r="R45" s="2">
        <v>0</v>
      </c>
      <c r="S45" s="2">
        <v>5226054</v>
      </c>
      <c r="T45" s="2">
        <v>242658</v>
      </c>
      <c r="U45" s="2">
        <v>12116.65</v>
      </c>
      <c r="V45" s="2">
        <v>12320494.16</v>
      </c>
      <c r="W45" s="2">
        <v>12044225.18</v>
      </c>
      <c r="X45" s="2">
        <v>12907625.460000001</v>
      </c>
      <c r="Y45" s="2">
        <v>20572614.600000001</v>
      </c>
      <c r="Z45" s="2">
        <v>15842866.699999999</v>
      </c>
      <c r="AA45" s="2">
        <v>19531035.139999997</v>
      </c>
      <c r="AB45" s="2">
        <f>SUM(V45:AA45)</f>
        <v>93218861.239999995</v>
      </c>
      <c r="AC45" s="5">
        <f>AB45/I45</f>
        <v>8.8479476049069347E-2</v>
      </c>
      <c r="AD45" s="6">
        <v>31028</v>
      </c>
      <c r="AE45" s="6">
        <v>8569</v>
      </c>
      <c r="AF45" s="5">
        <v>0.27616991104808558</v>
      </c>
      <c r="AG45" s="5">
        <v>0.36334448160535116</v>
      </c>
      <c r="AH45" s="12">
        <f>(AC45-$AC$118)/($AC$119-$AC$118)</f>
        <v>0.41618473320777244</v>
      </c>
      <c r="AI45" s="12">
        <f>(AF45-$AF$118)/($AF$119-$AF$118)</f>
        <v>0.89084478820260182</v>
      </c>
      <c r="AJ45" s="12">
        <f>(AG45-$AG$118)/($AG$119-$AG$118)</f>
        <v>0.25966476844262742</v>
      </c>
      <c r="AK45" s="12">
        <f>AVERAGE(AH45:AJ45)</f>
        <v>0.52223142995100058</v>
      </c>
      <c r="AL45">
        <v>44</v>
      </c>
    </row>
    <row r="46" spans="1:38" x14ac:dyDescent="0.3">
      <c r="A46" t="s">
        <v>194</v>
      </c>
      <c r="B46" t="s">
        <v>195</v>
      </c>
      <c r="C46" s="2">
        <v>15344929.91</v>
      </c>
      <c r="D46" s="2">
        <v>17835029.870000001</v>
      </c>
      <c r="E46" s="2">
        <v>19290329.949999999</v>
      </c>
      <c r="F46" s="2">
        <v>21164578.629999999</v>
      </c>
      <c r="G46" s="2">
        <v>20261471.989999998</v>
      </c>
      <c r="H46" s="2">
        <v>24475048.050000001</v>
      </c>
      <c r="I46" s="2">
        <f>SUM(C46:H46)</f>
        <v>118371388.39999999</v>
      </c>
      <c r="J46" s="2">
        <v>970534.51</v>
      </c>
      <c r="K46" s="2">
        <v>979083.21</v>
      </c>
      <c r="L46" s="2">
        <v>1132512.25</v>
      </c>
      <c r="M46" s="2">
        <v>1549304.23</v>
      </c>
      <c r="N46" s="2">
        <v>1170349.93</v>
      </c>
      <c r="O46" s="2">
        <v>1618633.11</v>
      </c>
      <c r="P46" s="2">
        <v>54420.68</v>
      </c>
      <c r="Q46" s="2">
        <v>0</v>
      </c>
      <c r="R46" s="2">
        <v>0</v>
      </c>
      <c r="S46" s="2">
        <v>2029579.72</v>
      </c>
      <c r="T46" s="2">
        <v>46858.52</v>
      </c>
      <c r="U46" s="2">
        <v>0</v>
      </c>
      <c r="V46" s="2">
        <v>1024955.1900000001</v>
      </c>
      <c r="W46" s="2">
        <v>979083.21</v>
      </c>
      <c r="X46" s="2">
        <v>1132512.25</v>
      </c>
      <c r="Y46" s="2">
        <v>3578883.95</v>
      </c>
      <c r="Z46" s="2">
        <v>1217208.45</v>
      </c>
      <c r="AA46" s="2">
        <v>1618633.11</v>
      </c>
      <c r="AB46" s="2">
        <f>SUM(V46:AA46)</f>
        <v>9551276.1600000001</v>
      </c>
      <c r="AC46" s="5">
        <f>AB46/I46</f>
        <v>8.0689060837272397E-2</v>
      </c>
      <c r="AD46" s="6">
        <v>2700</v>
      </c>
      <c r="AE46" s="6">
        <v>644</v>
      </c>
      <c r="AF46" s="5">
        <v>0.23851851851851852</v>
      </c>
      <c r="AG46" s="5">
        <v>0.43848288621646625</v>
      </c>
      <c r="AH46" s="12">
        <f>(AC46-$AC$118)/($AC$119-$AC$118)</f>
        <v>0.36405229957813162</v>
      </c>
      <c r="AI46" s="12">
        <f>(AF46-$AF$118)/($AF$119-$AF$118)</f>
        <v>0.66305951990925083</v>
      </c>
      <c r="AJ46" s="12">
        <f>(AG46-$AG$118)/($AG$119-$AG$118)</f>
        <v>0.53359583288569978</v>
      </c>
      <c r="AK46" s="12">
        <f>AVERAGE(AH46:AJ46)</f>
        <v>0.52023588412436073</v>
      </c>
      <c r="AL46">
        <v>45</v>
      </c>
    </row>
    <row r="47" spans="1:38" x14ac:dyDescent="0.3">
      <c r="A47" t="s">
        <v>238</v>
      </c>
      <c r="B47" t="s">
        <v>239</v>
      </c>
      <c r="C47" s="2">
        <v>33296838.91</v>
      </c>
      <c r="D47" s="2">
        <v>33410900.199999999</v>
      </c>
      <c r="E47" s="2">
        <v>42345882.539999999</v>
      </c>
      <c r="F47" s="2">
        <v>41969474.479999997</v>
      </c>
      <c r="G47" s="2">
        <v>37610966.700000003</v>
      </c>
      <c r="H47" s="2">
        <v>52177964.140000001</v>
      </c>
      <c r="I47" s="2">
        <f>SUM(C47:H47)</f>
        <v>240812026.96999997</v>
      </c>
      <c r="J47" s="2">
        <v>3120777.14</v>
      </c>
      <c r="K47" s="2">
        <v>3308013.18</v>
      </c>
      <c r="L47" s="2">
        <v>3602370.2</v>
      </c>
      <c r="M47" s="2">
        <v>4081267.74</v>
      </c>
      <c r="N47" s="2">
        <v>3559704.05</v>
      </c>
      <c r="O47" s="2">
        <v>4599717.34</v>
      </c>
      <c r="P47" s="2">
        <v>72923.55</v>
      </c>
      <c r="Q47" s="2">
        <v>248409.62</v>
      </c>
      <c r="R47" s="2">
        <v>28081</v>
      </c>
      <c r="S47" s="2">
        <v>4746689.16</v>
      </c>
      <c r="T47" s="2">
        <v>391429.55</v>
      </c>
      <c r="U47" s="2">
        <v>0</v>
      </c>
      <c r="V47" s="2">
        <v>3193700.69</v>
      </c>
      <c r="W47" s="2">
        <v>3556422.8000000003</v>
      </c>
      <c r="X47" s="2">
        <v>3630451.2</v>
      </c>
      <c r="Y47" s="2">
        <v>8827956.9000000004</v>
      </c>
      <c r="Z47" s="2">
        <v>3951133.5999999996</v>
      </c>
      <c r="AA47" s="2">
        <v>4599717.34</v>
      </c>
      <c r="AB47" s="2">
        <f>SUM(V47:AA47)</f>
        <v>27759382.530000005</v>
      </c>
      <c r="AC47" s="5">
        <f>AB47/I47</f>
        <v>0.11527407031650554</v>
      </c>
      <c r="AD47" s="6">
        <v>5773</v>
      </c>
      <c r="AE47" s="6">
        <v>1320</v>
      </c>
      <c r="AF47" s="5">
        <v>0.22865061493157804</v>
      </c>
      <c r="AG47" s="5">
        <v>0.38884216428371182</v>
      </c>
      <c r="AH47" s="12">
        <f>(AC47-$AC$118)/($AC$119-$AC$118)</f>
        <v>0.59549063273993208</v>
      </c>
      <c r="AI47" s="12">
        <f>(AF47-$AF$118)/($AF$119-$AF$118)</f>
        <v>0.60336018570058836</v>
      </c>
      <c r="AJ47" s="12">
        <f>(AG47-$AG$118)/($AG$119-$AG$118)</f>
        <v>0.35262132498737209</v>
      </c>
      <c r="AK47" s="12">
        <f>AVERAGE(AH47:AJ47)</f>
        <v>0.51715738114263088</v>
      </c>
      <c r="AL47">
        <v>46</v>
      </c>
    </row>
    <row r="48" spans="1:38" x14ac:dyDescent="0.3">
      <c r="A48" t="s">
        <v>12</v>
      </c>
      <c r="B48" t="s">
        <v>13</v>
      </c>
      <c r="C48" s="2">
        <v>37889325.509999998</v>
      </c>
      <c r="D48" s="2">
        <v>34923413.219999999</v>
      </c>
      <c r="E48" s="2">
        <v>35721162.380000003</v>
      </c>
      <c r="F48" s="2">
        <v>50291801.020000003</v>
      </c>
      <c r="G48" s="2">
        <v>91200863.200000003</v>
      </c>
      <c r="H48" s="2">
        <v>52763637.280000001</v>
      </c>
      <c r="I48" s="2">
        <f>SUM(C48:H48)</f>
        <v>302790202.61000001</v>
      </c>
      <c r="J48" s="2">
        <v>5350530.51</v>
      </c>
      <c r="K48" s="2">
        <v>5379951.7000000002</v>
      </c>
      <c r="L48" s="2">
        <v>5512881.4699999997</v>
      </c>
      <c r="M48" s="2">
        <v>6729621.6299999999</v>
      </c>
      <c r="N48" s="2">
        <v>6238225.8600000003</v>
      </c>
      <c r="O48" s="2">
        <v>7534488.7400000002</v>
      </c>
      <c r="P48" s="2">
        <v>0</v>
      </c>
      <c r="Q48" s="2">
        <v>83483.83</v>
      </c>
      <c r="R48" s="2">
        <v>46475.32</v>
      </c>
      <c r="S48" s="2">
        <v>4512919.4800000004</v>
      </c>
      <c r="T48" s="2">
        <v>128429.81</v>
      </c>
      <c r="U48" s="2">
        <v>746.96</v>
      </c>
      <c r="V48" s="2">
        <v>5350530.51</v>
      </c>
      <c r="W48" s="2">
        <v>5463435.5300000003</v>
      </c>
      <c r="X48" s="2">
        <v>5559356.79</v>
      </c>
      <c r="Y48" s="2">
        <v>11242541.109999999</v>
      </c>
      <c r="Z48" s="2">
        <v>6366655.6699999999</v>
      </c>
      <c r="AA48" s="2">
        <v>7535235.7000000002</v>
      </c>
      <c r="AB48" s="2">
        <f>SUM(V48:AA48)</f>
        <v>41517755.310000002</v>
      </c>
      <c r="AC48" s="5">
        <f>AB48/I48</f>
        <v>0.13711723481184007</v>
      </c>
      <c r="AD48" s="6">
        <v>6057</v>
      </c>
      <c r="AE48" s="6">
        <v>1375</v>
      </c>
      <c r="AF48" s="5">
        <v>0.22701007099224038</v>
      </c>
      <c r="AG48" s="5">
        <v>0.34924225288396288</v>
      </c>
      <c r="AH48" s="12">
        <f>(AC48-$AC$118)/($AC$119-$AC$118)</f>
        <v>0.74166221568585466</v>
      </c>
      <c r="AI48" s="12">
        <f>(AF48-$AF$118)/($AF$119-$AF$118)</f>
        <v>0.59343514133269137</v>
      </c>
      <c r="AJ48" s="12">
        <f>(AG48-$AG$118)/($AG$119-$AG$118)</f>
        <v>0.2082524641135293</v>
      </c>
      <c r="AK48" s="12">
        <f>AVERAGE(AH48:AJ48)</f>
        <v>0.51444994037735847</v>
      </c>
      <c r="AL48">
        <v>47</v>
      </c>
    </row>
    <row r="49" spans="1:38" x14ac:dyDescent="0.3">
      <c r="A49" t="s">
        <v>240</v>
      </c>
      <c r="B49" t="s">
        <v>241</v>
      </c>
      <c r="C49" s="2">
        <v>23285282.879999999</v>
      </c>
      <c r="D49" s="2">
        <v>23155765.579999998</v>
      </c>
      <c r="E49" s="2">
        <v>26876986.530000001</v>
      </c>
      <c r="F49" s="2">
        <v>30060702.640000001</v>
      </c>
      <c r="G49" s="2">
        <v>30319387.640000001</v>
      </c>
      <c r="H49" s="2">
        <v>42990120.009999998</v>
      </c>
      <c r="I49" s="2">
        <f>SUM(C49:H49)</f>
        <v>176688245.28</v>
      </c>
      <c r="J49" s="2">
        <v>2377731.5299999998</v>
      </c>
      <c r="K49" s="2">
        <v>2379563.14</v>
      </c>
      <c r="L49" s="2">
        <v>2320646.5</v>
      </c>
      <c r="M49" s="2">
        <v>2862909.64</v>
      </c>
      <c r="N49" s="2">
        <v>2925036.63</v>
      </c>
      <c r="O49" s="2">
        <v>3972050.15</v>
      </c>
      <c r="P49" s="2">
        <v>146331.12</v>
      </c>
      <c r="Q49" s="2">
        <v>43186.879999999997</v>
      </c>
      <c r="R49" s="2">
        <v>12815.22</v>
      </c>
      <c r="S49" s="2">
        <v>2099933.67</v>
      </c>
      <c r="T49" s="2">
        <v>229763.07</v>
      </c>
      <c r="U49" s="2">
        <v>725</v>
      </c>
      <c r="V49" s="2">
        <v>2524062.65</v>
      </c>
      <c r="W49" s="2">
        <v>2422750.02</v>
      </c>
      <c r="X49" s="2">
        <v>2333461.7200000002</v>
      </c>
      <c r="Y49" s="2">
        <v>4962843.3100000005</v>
      </c>
      <c r="Z49" s="2">
        <v>3154799.6999999997</v>
      </c>
      <c r="AA49" s="2">
        <v>3972775.15</v>
      </c>
      <c r="AB49" s="2">
        <f>SUM(V49:AA49)</f>
        <v>19370692.550000001</v>
      </c>
      <c r="AC49" s="5">
        <f>AB49/I49</f>
        <v>0.10963203873185243</v>
      </c>
      <c r="AD49" s="6">
        <v>3429</v>
      </c>
      <c r="AE49" s="6">
        <v>768</v>
      </c>
      <c r="AF49" s="5">
        <v>0.22397200349956256</v>
      </c>
      <c r="AG49" s="5">
        <v>0.4</v>
      </c>
      <c r="AH49" s="12">
        <f>(AC49-$AC$118)/($AC$119-$AC$118)</f>
        <v>0.55773489968505419</v>
      </c>
      <c r="AI49" s="12">
        <f>(AF49-$AF$118)/($AF$119-$AF$118)</f>
        <v>0.57505528942231421</v>
      </c>
      <c r="AJ49" s="12">
        <f>(AG49-$AG$118)/($AG$119-$AG$118)</f>
        <v>0.39329929559990784</v>
      </c>
      <c r="AK49" s="12">
        <f>AVERAGE(AH49:AJ49)</f>
        <v>0.50869649490242541</v>
      </c>
      <c r="AL49">
        <v>48</v>
      </c>
    </row>
    <row r="50" spans="1:38" x14ac:dyDescent="0.3">
      <c r="A50" t="s">
        <v>218</v>
      </c>
      <c r="B50" t="s">
        <v>219</v>
      </c>
      <c r="C50" s="2">
        <v>28443878.059999999</v>
      </c>
      <c r="D50" s="2">
        <v>28198042.300000001</v>
      </c>
      <c r="E50" s="2">
        <v>35437048.539999999</v>
      </c>
      <c r="F50" s="2">
        <v>34794777.420000002</v>
      </c>
      <c r="G50" s="2">
        <v>42409987.57</v>
      </c>
      <c r="H50" s="2">
        <v>39567785.100000001</v>
      </c>
      <c r="I50" s="2">
        <f>SUM(C50:H50)</f>
        <v>208851518.99000001</v>
      </c>
      <c r="J50" s="2">
        <v>2768362.08</v>
      </c>
      <c r="K50" s="2">
        <v>2985461.9</v>
      </c>
      <c r="L50" s="2">
        <v>2723632.96</v>
      </c>
      <c r="M50" s="2">
        <v>3579177.46</v>
      </c>
      <c r="N50" s="2">
        <v>3360218</v>
      </c>
      <c r="O50" s="2">
        <v>3980047.83</v>
      </c>
      <c r="P50" s="2">
        <v>0</v>
      </c>
      <c r="Q50" s="2">
        <v>0</v>
      </c>
      <c r="R50" s="2">
        <v>100</v>
      </c>
      <c r="S50" s="2">
        <v>3980212.99</v>
      </c>
      <c r="T50" s="2">
        <v>57387.99</v>
      </c>
      <c r="U50" s="2">
        <v>26891.93</v>
      </c>
      <c r="V50" s="2">
        <v>2768362.08</v>
      </c>
      <c r="W50" s="2">
        <v>2985461.9</v>
      </c>
      <c r="X50" s="2">
        <v>2723732.96</v>
      </c>
      <c r="Y50" s="2">
        <v>7559390.4500000002</v>
      </c>
      <c r="Z50" s="2">
        <v>3417605.99</v>
      </c>
      <c r="AA50" s="2">
        <v>4006939.7600000002</v>
      </c>
      <c r="AB50" s="2">
        <f>SUM(V50:AA50)</f>
        <v>23461493.140000004</v>
      </c>
      <c r="AC50" s="5">
        <f>AB50/I50</f>
        <v>0.11233575534168541</v>
      </c>
      <c r="AD50" s="6">
        <v>4744</v>
      </c>
      <c r="AE50" s="6">
        <v>1070</v>
      </c>
      <c r="AF50" s="5">
        <v>0.22554806070826308</v>
      </c>
      <c r="AG50" s="5">
        <v>0.39235066609368285</v>
      </c>
      <c r="AH50" s="12">
        <f>(AC50-$AC$118)/($AC$119-$AC$118)</f>
        <v>0.57582781551604023</v>
      </c>
      <c r="AI50" s="12">
        <f>(AF50-$AF$118)/($AF$119-$AF$118)</f>
        <v>0.58459019875794094</v>
      </c>
      <c r="AJ50" s="12">
        <f>(AG50-$AG$118)/($AG$119-$AG$118)</f>
        <v>0.36541222253676775</v>
      </c>
      <c r="AK50" s="12">
        <f>AVERAGE(AH50:AJ50)</f>
        <v>0.50861007893691623</v>
      </c>
      <c r="AL50">
        <v>49</v>
      </c>
    </row>
    <row r="51" spans="1:38" x14ac:dyDescent="0.3">
      <c r="A51" t="s">
        <v>54</v>
      </c>
      <c r="B51" t="s">
        <v>55</v>
      </c>
      <c r="C51" s="2">
        <v>18796924.079999998</v>
      </c>
      <c r="D51" s="2">
        <v>21367178.940000001</v>
      </c>
      <c r="E51" s="2">
        <v>21879003.329999998</v>
      </c>
      <c r="F51" s="2">
        <v>28730269.43</v>
      </c>
      <c r="G51" s="2">
        <v>29135331.52</v>
      </c>
      <c r="H51" s="2">
        <v>31713474.109999999</v>
      </c>
      <c r="I51" s="2">
        <f>SUM(C51:H51)</f>
        <v>151622181.41</v>
      </c>
      <c r="J51" s="2">
        <v>1734812.91</v>
      </c>
      <c r="K51" s="2">
        <v>1651326.81</v>
      </c>
      <c r="L51" s="2">
        <v>1748626.25</v>
      </c>
      <c r="M51" s="2">
        <v>2416648.36</v>
      </c>
      <c r="N51" s="2">
        <v>1967998.43</v>
      </c>
      <c r="O51" s="2">
        <v>2631513.5099999998</v>
      </c>
      <c r="P51" s="2">
        <v>0</v>
      </c>
      <c r="Q51" s="2">
        <v>0</v>
      </c>
      <c r="R51" s="2">
        <v>0</v>
      </c>
      <c r="S51" s="2">
        <v>3536690.45</v>
      </c>
      <c r="T51" s="2">
        <v>3672</v>
      </c>
      <c r="U51" s="2">
        <v>0</v>
      </c>
      <c r="V51" s="2">
        <v>1734812.91</v>
      </c>
      <c r="W51" s="2">
        <v>1651326.81</v>
      </c>
      <c r="X51" s="2">
        <v>1748626.25</v>
      </c>
      <c r="Y51" s="2">
        <v>5953338.8100000005</v>
      </c>
      <c r="Z51" s="2">
        <v>1971670.43</v>
      </c>
      <c r="AA51" s="2">
        <v>2631513.5099999998</v>
      </c>
      <c r="AB51" s="2">
        <f>SUM(V51:AA51)</f>
        <v>15691288.720000001</v>
      </c>
      <c r="AC51" s="5">
        <f>AB51/I51</f>
        <v>0.10348940091799198</v>
      </c>
      <c r="AD51" s="6">
        <v>3842</v>
      </c>
      <c r="AE51" s="6">
        <v>685</v>
      </c>
      <c r="AF51" s="5">
        <v>0.17829255596043728</v>
      </c>
      <c r="AG51" s="5">
        <v>0.48620910840282233</v>
      </c>
      <c r="AH51" s="12">
        <f>(AC51-$AC$118)/($AC$119-$AC$118)</f>
        <v>0.51662917560797561</v>
      </c>
      <c r="AI51" s="12">
        <f>(AF51-$AF$118)/($AF$119-$AF$118)</f>
        <v>0.29870149440608107</v>
      </c>
      <c r="AJ51" s="12">
        <f>(AG51-$AG$118)/($AG$119-$AG$118)</f>
        <v>0.70759067497769079</v>
      </c>
      <c r="AK51" s="12">
        <f>AVERAGE(AH51:AJ51)</f>
        <v>0.50764044833058242</v>
      </c>
      <c r="AL51">
        <v>50</v>
      </c>
    </row>
    <row r="52" spans="1:38" x14ac:dyDescent="0.3">
      <c r="A52" t="s">
        <v>148</v>
      </c>
      <c r="B52" t="s">
        <v>149</v>
      </c>
      <c r="C52" s="2">
        <v>18377340.039999999</v>
      </c>
      <c r="D52" s="2">
        <v>21427106.59</v>
      </c>
      <c r="E52" s="2">
        <v>23644538.68</v>
      </c>
      <c r="F52" s="2">
        <v>23861661.629999999</v>
      </c>
      <c r="G52" s="2">
        <v>30048905.280000001</v>
      </c>
      <c r="H52" s="2">
        <v>43358458.109999999</v>
      </c>
      <c r="I52" s="2">
        <f>SUM(C52:H52)</f>
        <v>160718010.32999998</v>
      </c>
      <c r="J52" s="2">
        <v>3122107.29</v>
      </c>
      <c r="K52" s="2">
        <v>3500986.19</v>
      </c>
      <c r="L52" s="2">
        <v>3534835.47</v>
      </c>
      <c r="M52" s="2">
        <v>3836093.35</v>
      </c>
      <c r="N52" s="2">
        <v>4000598.42</v>
      </c>
      <c r="O52" s="2">
        <v>4756763.67</v>
      </c>
      <c r="P52" s="2">
        <v>0</v>
      </c>
      <c r="Q52" s="2">
        <v>0</v>
      </c>
      <c r="R52" s="2">
        <v>0</v>
      </c>
      <c r="S52" s="2">
        <v>2335034.4900000002</v>
      </c>
      <c r="T52" s="2">
        <v>20573</v>
      </c>
      <c r="U52" s="2">
        <v>0</v>
      </c>
      <c r="V52" s="2">
        <v>3122107.29</v>
      </c>
      <c r="W52" s="2">
        <v>3500986.19</v>
      </c>
      <c r="X52" s="2">
        <v>3534835.47</v>
      </c>
      <c r="Y52" s="2">
        <v>6171127.8399999999</v>
      </c>
      <c r="Z52" s="2">
        <v>4021171.42</v>
      </c>
      <c r="AA52" s="2">
        <v>4756763.67</v>
      </c>
      <c r="AB52" s="2">
        <f>SUM(V52:AA52)</f>
        <v>25106991.880000003</v>
      </c>
      <c r="AC52" s="5">
        <f>AB52/I52</f>
        <v>0.15621766240415855</v>
      </c>
      <c r="AD52" s="6">
        <v>2892</v>
      </c>
      <c r="AE52" s="6">
        <v>622</v>
      </c>
      <c r="AF52" s="5">
        <v>0.21507607192254496</v>
      </c>
      <c r="AG52" s="5">
        <v>0.32833186231244482</v>
      </c>
      <c r="AH52" s="12">
        <f>(AC52-$AC$118)/($AC$119-$AC$118)</f>
        <v>0.86947976413262373</v>
      </c>
      <c r="AI52" s="12">
        <f>(AF52-$AF$118)/($AF$119-$AF$118)</f>
        <v>0.5212362398506688</v>
      </c>
      <c r="AJ52" s="12">
        <f>(AG52-$AG$118)/($AG$119-$AG$118)</f>
        <v>0.13201973629847807</v>
      </c>
      <c r="AK52" s="12">
        <f>AVERAGE(AH52:AJ52)</f>
        <v>0.50757858009392354</v>
      </c>
      <c r="AL52">
        <v>51</v>
      </c>
    </row>
    <row r="53" spans="1:38" x14ac:dyDescent="0.3">
      <c r="A53" t="s">
        <v>80</v>
      </c>
      <c r="B53" t="s">
        <v>81</v>
      </c>
      <c r="C53" s="2">
        <v>148199350.09999999</v>
      </c>
      <c r="D53" s="2">
        <v>148222106.31999999</v>
      </c>
      <c r="E53" s="2">
        <v>157465644.56999999</v>
      </c>
      <c r="F53" s="2">
        <v>166014333.99000001</v>
      </c>
      <c r="G53" s="2">
        <v>151132196.08000001</v>
      </c>
      <c r="H53" s="2">
        <v>178222275.00999999</v>
      </c>
      <c r="I53" s="2">
        <f>SUM(C53:H53)</f>
        <v>949255906.07000005</v>
      </c>
      <c r="J53" s="2">
        <v>9208483.3200000003</v>
      </c>
      <c r="K53" s="2">
        <v>8788134.6899999995</v>
      </c>
      <c r="L53" s="2">
        <v>9896959.6600000001</v>
      </c>
      <c r="M53" s="2">
        <v>14147155.84</v>
      </c>
      <c r="N53" s="2">
        <v>12516218.449999999</v>
      </c>
      <c r="O53" s="2">
        <v>15455466.109999999</v>
      </c>
      <c r="P53" s="2">
        <v>0</v>
      </c>
      <c r="Q53" s="2">
        <v>0</v>
      </c>
      <c r="R53" s="2">
        <v>0</v>
      </c>
      <c r="S53" s="2">
        <v>3112926.61</v>
      </c>
      <c r="T53" s="2">
        <v>70918.42</v>
      </c>
      <c r="U53" s="2">
        <v>36168.86</v>
      </c>
      <c r="V53" s="2">
        <v>9208483.3200000003</v>
      </c>
      <c r="W53" s="2">
        <v>8788134.6899999995</v>
      </c>
      <c r="X53" s="2">
        <v>9896959.6600000001</v>
      </c>
      <c r="Y53" s="2">
        <v>17260082.449999999</v>
      </c>
      <c r="Z53" s="2">
        <v>12587136.869999999</v>
      </c>
      <c r="AA53" s="2">
        <v>15491634.969999999</v>
      </c>
      <c r="AB53" s="2">
        <f>SUM(V53:AA53)</f>
        <v>73232431.959999993</v>
      </c>
      <c r="AC53" s="5">
        <f>AB53/I53</f>
        <v>7.7147196548071506E-2</v>
      </c>
      <c r="AD53" s="6">
        <v>26832</v>
      </c>
      <c r="AE53" s="6">
        <v>7337</v>
      </c>
      <c r="AF53" s="5">
        <v>0.27344215861657722</v>
      </c>
      <c r="AG53" s="5">
        <v>0.37370557912503993</v>
      </c>
      <c r="AH53" s="12">
        <f>(AC53-$AC$118)/($AC$119-$AC$118)</f>
        <v>0.34035060975005249</v>
      </c>
      <c r="AI53" s="12">
        <f>(AF53-$AF$118)/($AF$119-$AF$118)</f>
        <v>0.87434229579249934</v>
      </c>
      <c r="AJ53" s="12">
        <f>(AG53-$AG$118)/($AG$119-$AG$118)</f>
        <v>0.29743808139831623</v>
      </c>
      <c r="AK53" s="12">
        <f>AVERAGE(AH53:AJ53)</f>
        <v>0.50404366231362274</v>
      </c>
      <c r="AL53">
        <v>52</v>
      </c>
    </row>
    <row r="54" spans="1:38" x14ac:dyDescent="0.3">
      <c r="A54" t="s">
        <v>202</v>
      </c>
      <c r="B54" t="s">
        <v>203</v>
      </c>
      <c r="C54" s="2">
        <v>22964063.010000002</v>
      </c>
      <c r="D54" s="2">
        <v>24036521.57</v>
      </c>
      <c r="E54" s="2">
        <v>24124239.579999998</v>
      </c>
      <c r="F54" s="2">
        <v>30604168.969999999</v>
      </c>
      <c r="G54" s="2">
        <v>32980902.550000001</v>
      </c>
      <c r="H54" s="2">
        <v>33629506.5</v>
      </c>
      <c r="I54" s="2">
        <f>SUM(C54:H54)</f>
        <v>168339402.18000001</v>
      </c>
      <c r="J54" s="2">
        <v>1676544.05</v>
      </c>
      <c r="K54" s="2">
        <v>1689203.89</v>
      </c>
      <c r="L54" s="2">
        <v>1828727</v>
      </c>
      <c r="M54" s="2">
        <v>2458491.02</v>
      </c>
      <c r="N54" s="2">
        <v>2222231.6</v>
      </c>
      <c r="O54" s="2">
        <v>3032437.01</v>
      </c>
      <c r="P54" s="2">
        <v>22801</v>
      </c>
      <c r="Q54" s="2">
        <v>47751</v>
      </c>
      <c r="R54" s="2">
        <v>1900</v>
      </c>
      <c r="S54" s="2">
        <v>2743798.07</v>
      </c>
      <c r="T54" s="2">
        <v>924043.72</v>
      </c>
      <c r="U54" s="2">
        <v>657362.79</v>
      </c>
      <c r="V54" s="2">
        <v>1699345.05</v>
      </c>
      <c r="W54" s="2">
        <v>1736954.89</v>
      </c>
      <c r="X54" s="2">
        <v>1830627</v>
      </c>
      <c r="Y54" s="2">
        <v>5202289.09</v>
      </c>
      <c r="Z54" s="2">
        <v>3146275.3200000003</v>
      </c>
      <c r="AA54" s="2">
        <v>3689799.8</v>
      </c>
      <c r="AB54" s="2">
        <f>SUM(V54:AA54)</f>
        <v>17305291.149999999</v>
      </c>
      <c r="AC54" s="5">
        <f>AB54/I54</f>
        <v>0.1028000035992524</v>
      </c>
      <c r="AD54" s="6">
        <v>3679</v>
      </c>
      <c r="AE54" s="6">
        <v>720</v>
      </c>
      <c r="AF54" s="5">
        <v>0.19570535471595543</v>
      </c>
      <c r="AG54" s="5">
        <v>0.45143177989893318</v>
      </c>
      <c r="AH54" s="12">
        <f>(AC54-$AC$118)/($AC$119-$AC$118)</f>
        <v>0.5120158194534512</v>
      </c>
      <c r="AI54" s="12">
        <f>(AF54-$AF$118)/($AF$119-$AF$118)</f>
        <v>0.40404631088661613</v>
      </c>
      <c r="AJ54" s="12">
        <f>(AG54-$AG$118)/($AG$119-$AG$118)</f>
        <v>0.58080343927761979</v>
      </c>
      <c r="AK54" s="12">
        <f>AVERAGE(AH54:AJ54)</f>
        <v>0.49895518987256238</v>
      </c>
      <c r="AL54">
        <v>53</v>
      </c>
    </row>
    <row r="55" spans="1:38" x14ac:dyDescent="0.3">
      <c r="A55" t="s">
        <v>34</v>
      </c>
      <c r="B55" t="s">
        <v>35</v>
      </c>
      <c r="C55" s="2">
        <v>91802867.040000007</v>
      </c>
      <c r="D55" s="2">
        <v>92904744.670000002</v>
      </c>
      <c r="E55" s="2">
        <v>101014873.06999999</v>
      </c>
      <c r="F55" s="2">
        <v>106523739.31</v>
      </c>
      <c r="G55" s="2">
        <v>111936964.09</v>
      </c>
      <c r="H55" s="2">
        <v>121593319.06999999</v>
      </c>
      <c r="I55" s="2">
        <f>SUM(C55:H55)</f>
        <v>625776507.25</v>
      </c>
      <c r="J55" s="2">
        <v>5019902.87</v>
      </c>
      <c r="K55" s="2">
        <v>4921624.42</v>
      </c>
      <c r="L55" s="2">
        <v>5047734.43</v>
      </c>
      <c r="M55" s="2">
        <v>6994022.6200000001</v>
      </c>
      <c r="N55" s="2">
        <v>6222860.5199999996</v>
      </c>
      <c r="O55" s="2">
        <v>8095202.5700000003</v>
      </c>
      <c r="P55" s="2">
        <v>0</v>
      </c>
      <c r="Q55" s="2">
        <v>0</v>
      </c>
      <c r="R55" s="2">
        <v>0</v>
      </c>
      <c r="S55" s="2">
        <v>6397259.3700000001</v>
      </c>
      <c r="T55" s="2">
        <v>974192.56</v>
      </c>
      <c r="U55" s="2">
        <v>28475.25</v>
      </c>
      <c r="V55" s="2">
        <v>5019902.87</v>
      </c>
      <c r="W55" s="2">
        <v>4921624.42</v>
      </c>
      <c r="X55" s="2">
        <v>5047734.43</v>
      </c>
      <c r="Y55" s="2">
        <v>13391281.99</v>
      </c>
      <c r="Z55" s="2">
        <v>7197053.0800000001</v>
      </c>
      <c r="AA55" s="2">
        <v>8123677.8200000003</v>
      </c>
      <c r="AB55" s="2">
        <f>SUM(V55:AA55)</f>
        <v>43701274.609999999</v>
      </c>
      <c r="AC55" s="5">
        <f>AB55/I55</f>
        <v>6.9835275219977511E-2</v>
      </c>
      <c r="AD55" s="6">
        <v>19949</v>
      </c>
      <c r="AE55" s="6">
        <v>5129</v>
      </c>
      <c r="AF55" s="5">
        <v>0.25710561932928971</v>
      </c>
      <c r="AG55" s="5">
        <v>0.40895522388059702</v>
      </c>
      <c r="AH55" s="12">
        <f>(AC55-$AC$118)/($AC$119-$AC$118)</f>
        <v>0.29142019423576954</v>
      </c>
      <c r="AI55" s="12">
        <f>(AF55-$AF$118)/($AF$119-$AF$118)</f>
        <v>0.7755086874042455</v>
      </c>
      <c r="AJ55" s="12">
        <f>(AG55-$AG$118)/($AG$119-$AG$118)</f>
        <v>0.42594723406272517</v>
      </c>
      <c r="AK55" s="12">
        <f>AVERAGE(AH55:AJ55)</f>
        <v>0.49762537190091338</v>
      </c>
      <c r="AL55">
        <v>54</v>
      </c>
    </row>
    <row r="56" spans="1:38" x14ac:dyDescent="0.3">
      <c r="A56" t="s">
        <v>176</v>
      </c>
      <c r="B56" t="s">
        <v>177</v>
      </c>
      <c r="C56" s="2">
        <v>19713976.68</v>
      </c>
      <c r="D56" s="2">
        <v>17611006.809999999</v>
      </c>
      <c r="E56" s="2">
        <v>18092811.899999999</v>
      </c>
      <c r="F56" s="2">
        <v>21875478.91</v>
      </c>
      <c r="G56" s="2">
        <v>24682617.23</v>
      </c>
      <c r="H56" s="2">
        <v>25576051.77</v>
      </c>
      <c r="I56" s="2">
        <f>SUM(C56:H56)</f>
        <v>127551943.3</v>
      </c>
      <c r="J56" s="2">
        <v>1369216.81</v>
      </c>
      <c r="K56" s="2">
        <v>1376969.55</v>
      </c>
      <c r="L56" s="2">
        <v>1299901.79</v>
      </c>
      <c r="M56" s="2">
        <v>1743980.45</v>
      </c>
      <c r="N56" s="2">
        <v>1700291.67</v>
      </c>
      <c r="O56" s="2">
        <v>2344745.23</v>
      </c>
      <c r="P56" s="2">
        <v>0</v>
      </c>
      <c r="Q56" s="2">
        <v>0</v>
      </c>
      <c r="R56" s="2">
        <v>0</v>
      </c>
      <c r="S56" s="2">
        <v>2158787.36</v>
      </c>
      <c r="T56" s="2">
        <v>7650</v>
      </c>
      <c r="U56" s="2">
        <v>0</v>
      </c>
      <c r="V56" s="2">
        <v>1369216.81</v>
      </c>
      <c r="W56" s="2">
        <v>1376969.55</v>
      </c>
      <c r="X56" s="2">
        <v>1299901.79</v>
      </c>
      <c r="Y56" s="2">
        <v>3902767.8099999996</v>
      </c>
      <c r="Z56" s="2">
        <v>1707941.67</v>
      </c>
      <c r="AA56" s="2">
        <v>2344745.23</v>
      </c>
      <c r="AB56" s="2">
        <f>SUM(V56:AA56)</f>
        <v>12001542.859999999</v>
      </c>
      <c r="AC56" s="5">
        <f>AB56/I56</f>
        <v>9.4091415226599681E-2</v>
      </c>
      <c r="AD56" s="6">
        <v>3141</v>
      </c>
      <c r="AE56" s="6">
        <v>663</v>
      </c>
      <c r="AF56" s="5">
        <v>0.21107927411652341</v>
      </c>
      <c r="AG56" s="5">
        <v>0.44079794079794082</v>
      </c>
      <c r="AH56" s="12">
        <f>(AC56-$AC$118)/($AC$119-$AC$118)</f>
        <v>0.45373909183337618</v>
      </c>
      <c r="AI56" s="12">
        <f>(AF56-$AF$118)/($AF$119-$AF$118)</f>
        <v>0.49705621357822849</v>
      </c>
      <c r="AJ56" s="12">
        <f>(AG56-$AG$118)/($AG$119-$AG$118)</f>
        <v>0.54203579603143492</v>
      </c>
      <c r="AK56" s="12">
        <f>AVERAGE(AH56:AJ56)</f>
        <v>0.49761036714767987</v>
      </c>
      <c r="AL56">
        <v>55</v>
      </c>
    </row>
    <row r="57" spans="1:38" x14ac:dyDescent="0.3">
      <c r="A57" t="s">
        <v>114</v>
      </c>
      <c r="B57" t="s">
        <v>115</v>
      </c>
      <c r="C57" s="2">
        <v>47568690.789999999</v>
      </c>
      <c r="D57" s="2">
        <v>42307251.979999997</v>
      </c>
      <c r="E57" s="2">
        <v>46366097.25</v>
      </c>
      <c r="F57" s="2">
        <v>53023261.509999998</v>
      </c>
      <c r="G57" s="2">
        <v>58881747.640000001</v>
      </c>
      <c r="H57" s="2">
        <v>61538196.649999999</v>
      </c>
      <c r="I57" s="2">
        <f>SUM(C57:H57)</f>
        <v>309685245.81999993</v>
      </c>
      <c r="J57" s="2">
        <v>5263106.75</v>
      </c>
      <c r="K57" s="2">
        <v>4985961.1399999997</v>
      </c>
      <c r="L57" s="2">
        <v>5414582.5499999998</v>
      </c>
      <c r="M57" s="2">
        <v>6709816.4299999997</v>
      </c>
      <c r="N57" s="2">
        <v>5939406.5899999999</v>
      </c>
      <c r="O57" s="2">
        <v>7523526.7300000004</v>
      </c>
      <c r="P57" s="2">
        <v>256579.07</v>
      </c>
      <c r="Q57" s="2">
        <v>0</v>
      </c>
      <c r="R57" s="2">
        <v>0</v>
      </c>
      <c r="S57" s="2">
        <v>5276319.5999999996</v>
      </c>
      <c r="T57" s="2">
        <v>903740.73</v>
      </c>
      <c r="U57" s="2">
        <v>1020</v>
      </c>
      <c r="V57" s="2">
        <v>5519685.8200000003</v>
      </c>
      <c r="W57" s="2">
        <v>4985961.1399999997</v>
      </c>
      <c r="X57" s="2">
        <v>5414582.5499999998</v>
      </c>
      <c r="Y57" s="2">
        <v>11986136.029999999</v>
      </c>
      <c r="Z57" s="2">
        <v>6843147.3200000003</v>
      </c>
      <c r="AA57" s="2">
        <v>7524546.7300000004</v>
      </c>
      <c r="AB57" s="2">
        <f>SUM(V57:AA57)</f>
        <v>42274059.590000004</v>
      </c>
      <c r="AC57" s="5">
        <f>AB57/I57</f>
        <v>0.13650653416847372</v>
      </c>
      <c r="AD57" s="6">
        <v>7548</v>
      </c>
      <c r="AE57" s="6">
        <v>1610</v>
      </c>
      <c r="AF57" s="5">
        <v>0.2133015368309486</v>
      </c>
      <c r="AG57" s="5">
        <v>0.35861182519280205</v>
      </c>
      <c r="AH57" s="12">
        <f>(AC57-$AC$118)/($AC$119-$AC$118)</f>
        <v>0.73757548732898037</v>
      </c>
      <c r="AI57" s="12">
        <f>(AF57-$AF$118)/($AF$119-$AF$118)</f>
        <v>0.51050056914160225</v>
      </c>
      <c r="AJ57" s="12">
        <f>(AG57-$AG$118)/($AG$119-$AG$118)</f>
        <v>0.24241098703160804</v>
      </c>
      <c r="AK57" s="12">
        <f>AVERAGE(AH57:AJ57)</f>
        <v>0.49682901450073019</v>
      </c>
      <c r="AL57">
        <v>56</v>
      </c>
    </row>
    <row r="58" spans="1:38" x14ac:dyDescent="0.3">
      <c r="A58" t="s">
        <v>184</v>
      </c>
      <c r="B58" t="s">
        <v>185</v>
      </c>
      <c r="C58" s="2">
        <v>70928573.310000002</v>
      </c>
      <c r="D58" s="2">
        <v>74621690.700000003</v>
      </c>
      <c r="E58" s="2">
        <v>80011576.489999995</v>
      </c>
      <c r="F58" s="2">
        <v>87382088.299999997</v>
      </c>
      <c r="G58" s="2">
        <v>87638328.540000007</v>
      </c>
      <c r="H58" s="2">
        <v>102726944.67</v>
      </c>
      <c r="I58" s="2">
        <f>SUM(C58:H58)</f>
        <v>503309202.01000005</v>
      </c>
      <c r="J58" s="2">
        <v>6497629.9699999997</v>
      </c>
      <c r="K58" s="2">
        <v>7389202.2699999996</v>
      </c>
      <c r="L58" s="2">
        <v>6920974.4900000002</v>
      </c>
      <c r="M58" s="2">
        <v>15394499.380000001</v>
      </c>
      <c r="N58" s="2">
        <v>9060426.7400000002</v>
      </c>
      <c r="O58" s="2">
        <v>10360547.65</v>
      </c>
      <c r="P58" s="2">
        <v>297269.38</v>
      </c>
      <c r="Q58" s="2">
        <v>416653.41</v>
      </c>
      <c r="R58" s="2">
        <v>184591.42</v>
      </c>
      <c r="S58" s="2">
        <v>2376726.98</v>
      </c>
      <c r="T58" s="2">
        <v>398004.19</v>
      </c>
      <c r="U58" s="2">
        <v>141574.5</v>
      </c>
      <c r="V58" s="2">
        <v>6794899.3499999996</v>
      </c>
      <c r="W58" s="2">
        <v>7805855.6799999997</v>
      </c>
      <c r="X58" s="2">
        <v>7105565.9100000001</v>
      </c>
      <c r="Y58" s="2">
        <v>17771226.359999999</v>
      </c>
      <c r="Z58" s="2">
        <v>9458430.9299999997</v>
      </c>
      <c r="AA58" s="2">
        <v>10502122.15</v>
      </c>
      <c r="AB58" s="2">
        <f>SUM(V58:AA58)</f>
        <v>59438100.379999995</v>
      </c>
      <c r="AC58" s="5">
        <f>AB58/I58</f>
        <v>0.11809460296499615</v>
      </c>
      <c r="AD58" s="6">
        <v>14955</v>
      </c>
      <c r="AE58" s="6">
        <v>3629</v>
      </c>
      <c r="AF58" s="5">
        <v>0.24266131728518889</v>
      </c>
      <c r="AG58" s="5">
        <v>0.34315885436450655</v>
      </c>
      <c r="AH58" s="12">
        <f>(AC58-$AC$118)/($AC$119-$AC$118)</f>
        <v>0.61436526613238707</v>
      </c>
      <c r="AI58" s="12">
        <f>(AF58-$AF$118)/($AF$119-$AF$118)</f>
        <v>0.68812283005934216</v>
      </c>
      <c r="AJ58" s="12">
        <f>(AG58-$AG$118)/($AG$119-$AG$118)</f>
        <v>0.1860743004901354</v>
      </c>
      <c r="AK58" s="12">
        <f>AVERAGE(AH58:AJ58)</f>
        <v>0.49618746556062154</v>
      </c>
      <c r="AL58">
        <v>57</v>
      </c>
    </row>
    <row r="59" spans="1:38" x14ac:dyDescent="0.3">
      <c r="A59" t="s">
        <v>38</v>
      </c>
      <c r="B59" t="s">
        <v>39</v>
      </c>
      <c r="C59" s="2">
        <v>33651168.060000002</v>
      </c>
      <c r="D59" s="2">
        <v>37524510.149999999</v>
      </c>
      <c r="E59" s="2">
        <v>45885595.240000002</v>
      </c>
      <c r="F59" s="2">
        <v>52172201.630000003</v>
      </c>
      <c r="G59" s="2">
        <v>37908303.740000002</v>
      </c>
      <c r="H59" s="2">
        <v>43239085.310000002</v>
      </c>
      <c r="I59" s="2">
        <f>SUM(C59:H59)</f>
        <v>250380864.13000003</v>
      </c>
      <c r="J59" s="2">
        <v>3173937.06</v>
      </c>
      <c r="K59" s="2">
        <v>3097232.6</v>
      </c>
      <c r="L59" s="2">
        <v>3110281.75</v>
      </c>
      <c r="M59" s="2">
        <v>4142929.88</v>
      </c>
      <c r="N59" s="2">
        <v>3581699.05</v>
      </c>
      <c r="O59" s="2">
        <v>4553913.7699999996</v>
      </c>
      <c r="P59" s="2">
        <v>0</v>
      </c>
      <c r="Q59" s="2">
        <v>0</v>
      </c>
      <c r="R59" s="2">
        <v>54611.38</v>
      </c>
      <c r="S59" s="2">
        <v>5808393.3200000003</v>
      </c>
      <c r="T59" s="2">
        <v>825205.07</v>
      </c>
      <c r="U59" s="2">
        <v>27956.97</v>
      </c>
      <c r="V59" s="2">
        <v>3173937.06</v>
      </c>
      <c r="W59" s="2">
        <v>3097232.6</v>
      </c>
      <c r="X59" s="2">
        <v>3164893.13</v>
      </c>
      <c r="Y59" s="2">
        <v>9951323.1999999993</v>
      </c>
      <c r="Z59" s="2">
        <v>4406904.12</v>
      </c>
      <c r="AA59" s="2">
        <v>4581870.7399999993</v>
      </c>
      <c r="AB59" s="2">
        <f>SUM(V59:AA59)</f>
        <v>28376160.849999998</v>
      </c>
      <c r="AC59" s="5">
        <f>AB59/I59</f>
        <v>0.11333198704541109</v>
      </c>
      <c r="AD59" s="6">
        <v>6654</v>
      </c>
      <c r="AE59" s="6">
        <v>1443</v>
      </c>
      <c r="AF59" s="5">
        <v>0.21686203787195671</v>
      </c>
      <c r="AG59" s="5">
        <v>0.39439655172413796</v>
      </c>
      <c r="AH59" s="12">
        <f>(AC59-$AC$118)/($AC$119-$AC$118)</f>
        <v>0.58249446700537</v>
      </c>
      <c r="AI59" s="12">
        <f>(AF59-$AF$118)/($AF$119-$AF$118)</f>
        <v>0.53204106553221775</v>
      </c>
      <c r="AJ59" s="12">
        <f>(AG59-$AG$118)/($AG$119-$AG$118)</f>
        <v>0.3728708800818662</v>
      </c>
      <c r="AK59" s="12">
        <f>AVERAGE(AH59:AJ59)</f>
        <v>0.49580213753981806</v>
      </c>
      <c r="AL59">
        <v>58</v>
      </c>
    </row>
    <row r="60" spans="1:38" x14ac:dyDescent="0.3">
      <c r="A60" t="s">
        <v>158</v>
      </c>
      <c r="B60" t="s">
        <v>159</v>
      </c>
      <c r="C60" s="2">
        <v>55778793.899999999</v>
      </c>
      <c r="D60" s="2">
        <v>62466824.039999999</v>
      </c>
      <c r="E60" s="2">
        <v>67089642.140000001</v>
      </c>
      <c r="F60" s="2">
        <v>81815899.180000007</v>
      </c>
      <c r="G60" s="2">
        <v>65354056.609999999</v>
      </c>
      <c r="H60" s="2">
        <v>68606510.760000005</v>
      </c>
      <c r="I60" s="2">
        <f>SUM(C60:H60)</f>
        <v>401111726.63</v>
      </c>
      <c r="J60" s="2">
        <v>4245465.93</v>
      </c>
      <c r="K60" s="2">
        <v>4102189.65</v>
      </c>
      <c r="L60" s="2">
        <v>3852756.26</v>
      </c>
      <c r="M60" s="2">
        <v>5197281.26</v>
      </c>
      <c r="N60" s="2">
        <v>4739521.3899999997</v>
      </c>
      <c r="O60" s="2">
        <v>5892871.6699999999</v>
      </c>
      <c r="P60" s="2">
        <v>552581.34</v>
      </c>
      <c r="Q60" s="2">
        <v>655636.72</v>
      </c>
      <c r="R60" s="2">
        <v>793023.79</v>
      </c>
      <c r="S60" s="2">
        <v>6501706.0700000003</v>
      </c>
      <c r="T60" s="2">
        <v>1149742.45</v>
      </c>
      <c r="U60" s="2">
        <v>143081.19</v>
      </c>
      <c r="V60" s="2">
        <v>4798047.2699999996</v>
      </c>
      <c r="W60" s="2">
        <v>4757826.37</v>
      </c>
      <c r="X60" s="2">
        <v>4645780.05</v>
      </c>
      <c r="Y60" s="2">
        <v>11698987.33</v>
      </c>
      <c r="Z60" s="2">
        <v>5889263.8399999999</v>
      </c>
      <c r="AA60" s="2">
        <v>6035952.8600000003</v>
      </c>
      <c r="AB60" s="2">
        <f>SUM(V60:AA60)</f>
        <v>37825857.720000006</v>
      </c>
      <c r="AC60" s="5">
        <f>AB60/I60</f>
        <v>9.4302547666206604E-2</v>
      </c>
      <c r="AD60" s="6">
        <v>10004</v>
      </c>
      <c r="AE60" s="6">
        <v>2564</v>
      </c>
      <c r="AF60" s="5">
        <v>0.25629748100759697</v>
      </c>
      <c r="AG60" s="5">
        <v>0.36324281778827233</v>
      </c>
      <c r="AH60" s="12">
        <f>(AC60-$AC$118)/($AC$119-$AC$118)</f>
        <v>0.45515196234099747</v>
      </c>
      <c r="AI60" s="12">
        <f>(AF60-$AF$118)/($AF$119-$AF$118)</f>
        <v>0.77061957196766873</v>
      </c>
      <c r="AJ60" s="12">
        <f>(AG60-$AG$118)/($AG$119-$AG$118)</f>
        <v>0.25929413404106028</v>
      </c>
      <c r="AK60" s="12">
        <f>AVERAGE(AH60:AJ60)</f>
        <v>0.49502188944990877</v>
      </c>
      <c r="AL60">
        <v>59</v>
      </c>
    </row>
    <row r="61" spans="1:38" x14ac:dyDescent="0.3">
      <c r="A61" t="s">
        <v>60</v>
      </c>
      <c r="B61" t="s">
        <v>61</v>
      </c>
      <c r="C61" s="2">
        <v>100557847.23</v>
      </c>
      <c r="D61" s="2">
        <v>96399661.370000005</v>
      </c>
      <c r="E61" s="2">
        <v>99945942.030000001</v>
      </c>
      <c r="F61" s="2">
        <v>113655850.97</v>
      </c>
      <c r="G61" s="2">
        <v>125732755.06999999</v>
      </c>
      <c r="H61" s="2">
        <v>121881526.29000001</v>
      </c>
      <c r="I61" s="2">
        <f>SUM(C61:H61)</f>
        <v>658173582.96000004</v>
      </c>
      <c r="J61" s="2">
        <v>7842507.3300000001</v>
      </c>
      <c r="K61" s="2">
        <v>7664391.8899999997</v>
      </c>
      <c r="L61" s="2">
        <v>7553317.2999999998</v>
      </c>
      <c r="M61" s="2">
        <v>19798109.039999999</v>
      </c>
      <c r="N61" s="2">
        <v>9335334.9600000009</v>
      </c>
      <c r="O61" s="2">
        <v>10593334.02</v>
      </c>
      <c r="P61" s="2">
        <v>49228.959999999999</v>
      </c>
      <c r="Q61" s="2">
        <v>26873.72</v>
      </c>
      <c r="R61" s="2">
        <v>0</v>
      </c>
      <c r="S61" s="2">
        <v>338056.23</v>
      </c>
      <c r="T61" s="2">
        <v>221859.59</v>
      </c>
      <c r="U61" s="2">
        <v>1350000</v>
      </c>
      <c r="V61" s="2">
        <v>7891736.29</v>
      </c>
      <c r="W61" s="2">
        <v>7691265.6099999994</v>
      </c>
      <c r="X61" s="2">
        <v>7553317.2999999998</v>
      </c>
      <c r="Y61" s="2">
        <v>20136165.27</v>
      </c>
      <c r="Z61" s="2">
        <v>9557194.5500000007</v>
      </c>
      <c r="AA61" s="2">
        <v>11943334.02</v>
      </c>
      <c r="AB61" s="2">
        <f>SUM(V61:AA61)</f>
        <v>64773013.039999992</v>
      </c>
      <c r="AC61" s="5">
        <f>AB61/I61</f>
        <v>9.841326774115837E-2</v>
      </c>
      <c r="AD61" s="6">
        <v>18119</v>
      </c>
      <c r="AE61" s="6">
        <v>4421</v>
      </c>
      <c r="AF61" s="5">
        <v>0.24399801313538275</v>
      </c>
      <c r="AG61" s="5">
        <v>0.37592936802973975</v>
      </c>
      <c r="AH61" s="12">
        <f>(AC61-$AC$118)/($AC$119-$AC$118)</f>
        <v>0.48266036024422349</v>
      </c>
      <c r="AI61" s="12">
        <f>(AF61-$AF$118)/($AF$119-$AF$118)</f>
        <v>0.69620963913616218</v>
      </c>
      <c r="AJ61" s="12">
        <f>(AG61-$AG$118)/($AG$119-$AG$118)</f>
        <v>0.30554531850181743</v>
      </c>
      <c r="AK61" s="12">
        <f>AVERAGE(AH61:AJ61)</f>
        <v>0.49480510596073435</v>
      </c>
      <c r="AL61">
        <v>60</v>
      </c>
    </row>
    <row r="62" spans="1:38" x14ac:dyDescent="0.3">
      <c r="A62" t="s">
        <v>106</v>
      </c>
      <c r="B62" t="s">
        <v>107</v>
      </c>
      <c r="C62" s="2">
        <v>35842356.890000001</v>
      </c>
      <c r="D62" s="2">
        <v>34003773.710000001</v>
      </c>
      <c r="E62" s="2">
        <v>44138263.810000002</v>
      </c>
      <c r="F62" s="2">
        <v>46911772.799999997</v>
      </c>
      <c r="G62" s="2">
        <v>44482569.700000003</v>
      </c>
      <c r="H62" s="2">
        <v>45098804.340000004</v>
      </c>
      <c r="I62" s="2">
        <f>SUM(C62:H62)</f>
        <v>250477541.24999997</v>
      </c>
      <c r="J62" s="2">
        <v>2360250.9</v>
      </c>
      <c r="K62" s="2">
        <v>2228996.41</v>
      </c>
      <c r="L62" s="2">
        <v>2469947.0499999998</v>
      </c>
      <c r="M62" s="2">
        <v>3334527.2</v>
      </c>
      <c r="N62" s="2">
        <v>3104199.73</v>
      </c>
      <c r="O62" s="2">
        <v>3976419.42</v>
      </c>
      <c r="P62" s="2">
        <v>0</v>
      </c>
      <c r="Q62" s="2">
        <v>0</v>
      </c>
      <c r="R62" s="2">
        <v>0</v>
      </c>
      <c r="S62" s="2">
        <v>5370844.4500000002</v>
      </c>
      <c r="T62" s="2">
        <v>182107.99</v>
      </c>
      <c r="U62" s="2">
        <v>600</v>
      </c>
      <c r="V62" s="2">
        <v>2360250.9</v>
      </c>
      <c r="W62" s="2">
        <v>2228996.41</v>
      </c>
      <c r="X62" s="2">
        <v>2469947.0499999998</v>
      </c>
      <c r="Y62" s="2">
        <v>8705371.6500000004</v>
      </c>
      <c r="Z62" s="2">
        <v>3286307.7199999997</v>
      </c>
      <c r="AA62" s="2">
        <v>3977019.42</v>
      </c>
      <c r="AB62" s="2">
        <f>SUM(V62:AA62)</f>
        <v>23027893.149999999</v>
      </c>
      <c r="AC62" s="5">
        <f>AB62/I62</f>
        <v>9.1935959747449017E-2</v>
      </c>
      <c r="AD62" s="6">
        <v>6067</v>
      </c>
      <c r="AE62" s="6">
        <v>1455</v>
      </c>
      <c r="AF62" s="5">
        <v>0.23982198780286798</v>
      </c>
      <c r="AG62" s="5">
        <v>0.39471312706518474</v>
      </c>
      <c r="AH62" s="12">
        <f>(AC62-$AC$118)/($AC$119-$AC$118)</f>
        <v>0.43931506735541148</v>
      </c>
      <c r="AI62" s="12">
        <f>(AF62-$AF$118)/($AF$119-$AF$118)</f>
        <v>0.67094531325446438</v>
      </c>
      <c r="AJ62" s="12">
        <f>(AG62-$AG$118)/($AG$119-$AG$118)</f>
        <v>0.37402501451682257</v>
      </c>
      <c r="AK62" s="12">
        <f>AVERAGE(AH62:AJ62)</f>
        <v>0.49476179837556611</v>
      </c>
      <c r="AL62">
        <v>61</v>
      </c>
    </row>
    <row r="63" spans="1:38" x14ac:dyDescent="0.3">
      <c r="A63" t="s">
        <v>86</v>
      </c>
      <c r="B63" t="s">
        <v>87</v>
      </c>
      <c r="C63" s="2">
        <v>18171427.52</v>
      </c>
      <c r="D63" s="2">
        <v>21122957.73</v>
      </c>
      <c r="E63" s="2">
        <v>21696274.670000002</v>
      </c>
      <c r="F63" s="2">
        <v>28414816.870000001</v>
      </c>
      <c r="G63" s="2">
        <v>32896086.52</v>
      </c>
      <c r="H63" s="2">
        <v>30193788.829999998</v>
      </c>
      <c r="I63" s="2">
        <f>SUM(C63:H63)</f>
        <v>152495352.13999999</v>
      </c>
      <c r="J63" s="2">
        <v>982211.35</v>
      </c>
      <c r="K63" s="2">
        <v>1099443.56</v>
      </c>
      <c r="L63" s="2">
        <v>1272583.3400000001</v>
      </c>
      <c r="M63" s="2">
        <v>2115642.9300000002</v>
      </c>
      <c r="N63" s="2">
        <v>1649808.83</v>
      </c>
      <c r="O63" s="2">
        <v>1964082.46</v>
      </c>
      <c r="P63" s="2">
        <v>578220.49</v>
      </c>
      <c r="Q63" s="2">
        <v>589072.24</v>
      </c>
      <c r="R63" s="2">
        <v>363171.87</v>
      </c>
      <c r="S63" s="2">
        <v>2916747.87</v>
      </c>
      <c r="T63" s="2">
        <v>565154.13</v>
      </c>
      <c r="U63" s="2">
        <v>100963.13</v>
      </c>
      <c r="V63" s="2">
        <v>1560431.8399999999</v>
      </c>
      <c r="W63" s="2">
        <v>1688515.8</v>
      </c>
      <c r="X63" s="2">
        <v>1635755.21</v>
      </c>
      <c r="Y63" s="2">
        <v>5032390.8000000007</v>
      </c>
      <c r="Z63" s="2">
        <v>2214962.96</v>
      </c>
      <c r="AA63" s="2">
        <v>2065045.5899999999</v>
      </c>
      <c r="AB63" s="2">
        <f>SUM(V63:AA63)</f>
        <v>14197102.199999999</v>
      </c>
      <c r="AC63" s="5">
        <f>AB63/I63</f>
        <v>9.3098589568593529E-2</v>
      </c>
      <c r="AD63" s="6">
        <v>3392</v>
      </c>
      <c r="AE63" s="6">
        <v>779</v>
      </c>
      <c r="AF63" s="5">
        <v>0.22965801886792453</v>
      </c>
      <c r="AG63" s="5">
        <v>0.40736896730669436</v>
      </c>
      <c r="AH63" s="12">
        <f>(AC63-$AC$118)/($AC$119-$AC$118)</f>
        <v>0.44709523315387567</v>
      </c>
      <c r="AI63" s="12">
        <f>(AF63-$AF$118)/($AF$119-$AF$118)</f>
        <v>0.60945482816939645</v>
      </c>
      <c r="AJ63" s="12">
        <f>(AG63-$AG$118)/($AG$119-$AG$118)</f>
        <v>0.42016423994649532</v>
      </c>
      <c r="AK63" s="12">
        <f>AVERAGE(AH63:AJ63)</f>
        <v>0.49223810042325583</v>
      </c>
      <c r="AL63">
        <v>62</v>
      </c>
    </row>
    <row r="64" spans="1:38" x14ac:dyDescent="0.3">
      <c r="A64" t="s">
        <v>154</v>
      </c>
      <c r="B64" t="s">
        <v>155</v>
      </c>
      <c r="C64" s="2">
        <v>101375694.73999999</v>
      </c>
      <c r="D64" s="2">
        <v>120656143.03</v>
      </c>
      <c r="E64" s="2">
        <v>112609308.52</v>
      </c>
      <c r="F64" s="2">
        <v>120093386.39</v>
      </c>
      <c r="G64" s="2">
        <v>126384528.66</v>
      </c>
      <c r="H64" s="2">
        <v>146134809.19999999</v>
      </c>
      <c r="I64" s="2">
        <f>SUM(C64:H64)</f>
        <v>727253870.53999996</v>
      </c>
      <c r="J64" s="2">
        <v>7222398.21</v>
      </c>
      <c r="K64" s="2">
        <v>7203811.5999999996</v>
      </c>
      <c r="L64" s="2">
        <v>7495143.3399999999</v>
      </c>
      <c r="M64" s="2">
        <v>10123086.77</v>
      </c>
      <c r="N64" s="2">
        <v>9167082.8000000007</v>
      </c>
      <c r="O64" s="2">
        <v>12875005.890000001</v>
      </c>
      <c r="P64" s="2">
        <v>283332.03000000003</v>
      </c>
      <c r="Q64" s="2">
        <v>632943.72</v>
      </c>
      <c r="R64" s="2">
        <v>101796.77</v>
      </c>
      <c r="S64" s="2">
        <v>8634469.6300000008</v>
      </c>
      <c r="T64" s="2">
        <v>188786.85</v>
      </c>
      <c r="U64" s="2">
        <v>22856</v>
      </c>
      <c r="V64" s="2">
        <v>7505730.2400000002</v>
      </c>
      <c r="W64" s="2">
        <v>7836755.3199999994</v>
      </c>
      <c r="X64" s="2">
        <v>7596940.1099999994</v>
      </c>
      <c r="Y64" s="2">
        <v>18757556.399999999</v>
      </c>
      <c r="Z64" s="2">
        <v>9355869.6500000004</v>
      </c>
      <c r="AA64" s="2">
        <v>12897861.890000001</v>
      </c>
      <c r="AB64" s="2">
        <f>SUM(V64:AA64)</f>
        <v>63950713.609999992</v>
      </c>
      <c r="AC64" s="5">
        <f>AB64/I64</f>
        <v>8.7934511180415384E-2</v>
      </c>
      <c r="AD64" s="6">
        <v>19584</v>
      </c>
      <c r="AE64" s="6">
        <v>4844</v>
      </c>
      <c r="AF64" s="5">
        <v>0.24734477124183007</v>
      </c>
      <c r="AG64" s="5">
        <v>0.38564002599090319</v>
      </c>
      <c r="AH64" s="12">
        <f>(AC64-$AC$118)/($AC$119-$AC$118)</f>
        <v>0.41253790000656293</v>
      </c>
      <c r="AI64" s="12">
        <f>(AF64-$AF$118)/($AF$119-$AF$118)</f>
        <v>0.7164570228840913</v>
      </c>
      <c r="AJ64" s="12">
        <f>(AG64-$AG$118)/($AG$119-$AG$118)</f>
        <v>0.34094733276484851</v>
      </c>
      <c r="AK64" s="12">
        <f>AVERAGE(AH64:AJ64)</f>
        <v>0.48998075188516754</v>
      </c>
      <c r="AL64">
        <v>63</v>
      </c>
    </row>
    <row r="65" spans="1:38" x14ac:dyDescent="0.3">
      <c r="A65" t="s">
        <v>8</v>
      </c>
      <c r="B65" t="s">
        <v>9</v>
      </c>
      <c r="C65" s="2">
        <v>50659862.229999997</v>
      </c>
      <c r="D65" s="2">
        <v>56269333.549999997</v>
      </c>
      <c r="E65" s="2">
        <v>66247963.740000002</v>
      </c>
      <c r="F65" s="2">
        <v>86935568.260000005</v>
      </c>
      <c r="G65" s="2">
        <v>90450363.730000004</v>
      </c>
      <c r="H65" s="2">
        <v>107767722.2</v>
      </c>
      <c r="I65" s="2">
        <f>SUM(C65:H65)</f>
        <v>458330813.71000004</v>
      </c>
      <c r="J65" s="2">
        <v>5713532.7800000003</v>
      </c>
      <c r="K65" s="2">
        <v>6609771.7000000002</v>
      </c>
      <c r="L65" s="2">
        <v>6040740.8700000001</v>
      </c>
      <c r="M65" s="2">
        <v>8217575.8799999999</v>
      </c>
      <c r="N65" s="2">
        <v>10685848.029999999</v>
      </c>
      <c r="O65" s="2">
        <v>15826547.529999999</v>
      </c>
      <c r="P65" s="2">
        <v>149999.92000000001</v>
      </c>
      <c r="Q65" s="2">
        <v>0</v>
      </c>
      <c r="R65" s="2">
        <v>0</v>
      </c>
      <c r="S65" s="2">
        <v>7650124.4699999997</v>
      </c>
      <c r="T65" s="2">
        <v>292976.06</v>
      </c>
      <c r="U65" s="2">
        <v>5641.18</v>
      </c>
      <c r="V65" s="2">
        <v>5863532.7000000002</v>
      </c>
      <c r="W65" s="2">
        <v>6609771.7000000002</v>
      </c>
      <c r="X65" s="2">
        <v>6040740.8700000001</v>
      </c>
      <c r="Y65" s="2">
        <v>15867700.35</v>
      </c>
      <c r="Z65" s="2">
        <v>10978824.09</v>
      </c>
      <c r="AA65" s="2">
        <v>15832188.709999999</v>
      </c>
      <c r="AB65" s="2">
        <f>SUM(V65:AA65)</f>
        <v>61192758.419999994</v>
      </c>
      <c r="AC65" s="5">
        <f>AB65/I65</f>
        <v>0.13351220688102924</v>
      </c>
      <c r="AD65" s="6">
        <v>10126</v>
      </c>
      <c r="AE65" s="6">
        <v>2092</v>
      </c>
      <c r="AF65" s="5">
        <v>0.20659687932056092</v>
      </c>
      <c r="AG65" s="5">
        <v>0.36950933273723036</v>
      </c>
      <c r="AH65" s="12">
        <f>(AC65-$AC$118)/($AC$119-$AC$118)</f>
        <v>0.71753784307842261</v>
      </c>
      <c r="AI65" s="12">
        <f>(AF65-$AF$118)/($AF$119-$AF$118)</f>
        <v>0.46993839846971047</v>
      </c>
      <c r="AJ65" s="12">
        <f>(AG65-$AG$118)/($AG$119-$AG$118)</f>
        <v>0.28213988275239993</v>
      </c>
      <c r="AK65" s="12">
        <f>AVERAGE(AH65:AJ65)</f>
        <v>0.48987204143351099</v>
      </c>
      <c r="AL65">
        <v>64</v>
      </c>
    </row>
    <row r="66" spans="1:38" x14ac:dyDescent="0.3">
      <c r="A66" t="s">
        <v>244</v>
      </c>
      <c r="B66" t="s">
        <v>245</v>
      </c>
      <c r="C66" s="2">
        <v>30392938.629999999</v>
      </c>
      <c r="D66" s="2">
        <v>36728204.770000003</v>
      </c>
      <c r="E66" s="2">
        <v>34905576.57</v>
      </c>
      <c r="F66" s="2">
        <v>39715292.57</v>
      </c>
      <c r="G66" s="2">
        <v>37190356.859999999</v>
      </c>
      <c r="H66" s="2">
        <v>50808077.630000003</v>
      </c>
      <c r="I66" s="2">
        <f>SUM(C66:H66)</f>
        <v>229740447.02999997</v>
      </c>
      <c r="J66" s="2">
        <v>2713707.36</v>
      </c>
      <c r="K66" s="2">
        <v>2970250.99</v>
      </c>
      <c r="L66" s="2">
        <v>2959682.52</v>
      </c>
      <c r="M66" s="2">
        <v>4107207.3</v>
      </c>
      <c r="N66" s="2">
        <v>3697169.08</v>
      </c>
      <c r="O66" s="2">
        <v>4987121.22</v>
      </c>
      <c r="P66" s="2">
        <v>100700</v>
      </c>
      <c r="Q66" s="2">
        <v>0</v>
      </c>
      <c r="R66" s="2">
        <v>37737.56</v>
      </c>
      <c r="S66" s="2">
        <v>3229670.92</v>
      </c>
      <c r="T66" s="2">
        <v>18287.900000000001</v>
      </c>
      <c r="U66" s="2">
        <v>41113.589999999997</v>
      </c>
      <c r="V66" s="2">
        <v>2814407.36</v>
      </c>
      <c r="W66" s="2">
        <v>2970250.99</v>
      </c>
      <c r="X66" s="2">
        <v>2997420.08</v>
      </c>
      <c r="Y66" s="2">
        <v>7336878.2199999997</v>
      </c>
      <c r="Z66" s="2">
        <v>3715456.98</v>
      </c>
      <c r="AA66" s="2">
        <v>5028234.8099999996</v>
      </c>
      <c r="AB66" s="2">
        <f>SUM(V66:AA66)</f>
        <v>24862648.439999998</v>
      </c>
      <c r="AC66" s="5">
        <f>AB66/I66</f>
        <v>0.10822059746733836</v>
      </c>
      <c r="AD66" s="6">
        <v>5159</v>
      </c>
      <c r="AE66" s="6">
        <v>960</v>
      </c>
      <c r="AF66" s="5">
        <v>0.18608257414227564</v>
      </c>
      <c r="AG66" s="5">
        <v>0.449653485527925</v>
      </c>
      <c r="AH66" s="12">
        <f>(AC66-$AC$118)/($AC$119-$AC$118)</f>
        <v>0.54828972044313251</v>
      </c>
      <c r="AI66" s="12">
        <f>(AF66-$AF$118)/($AF$119-$AF$118)</f>
        <v>0.34582993408242724</v>
      </c>
      <c r="AJ66" s="12">
        <f>(AG66-$AG$118)/($AG$119-$AG$118)</f>
        <v>0.57432033556435114</v>
      </c>
      <c r="AK66" s="12">
        <f>AVERAGE(AH66:AJ66)</f>
        <v>0.489479996696637</v>
      </c>
      <c r="AL66">
        <v>65</v>
      </c>
    </row>
    <row r="67" spans="1:38" x14ac:dyDescent="0.3">
      <c r="A67" t="s">
        <v>90</v>
      </c>
      <c r="B67" t="s">
        <v>91</v>
      </c>
      <c r="C67" s="2">
        <v>32866337.18</v>
      </c>
      <c r="D67" s="2">
        <v>35056198.259999998</v>
      </c>
      <c r="E67" s="2">
        <v>40743402.479999997</v>
      </c>
      <c r="F67" s="2">
        <v>52952945.390000001</v>
      </c>
      <c r="G67" s="2">
        <v>55729029.979999997</v>
      </c>
      <c r="H67" s="2">
        <v>54994336.590000004</v>
      </c>
      <c r="I67" s="2">
        <f>SUM(C67:H67)</f>
        <v>272342249.88</v>
      </c>
      <c r="J67" s="2">
        <v>2712402.9</v>
      </c>
      <c r="K67" s="2">
        <v>2979060.85</v>
      </c>
      <c r="L67" s="2">
        <v>3216094.43</v>
      </c>
      <c r="M67" s="2">
        <v>3694613.64</v>
      </c>
      <c r="N67" s="2">
        <v>3283114.14</v>
      </c>
      <c r="O67" s="2">
        <v>4405176.8499999996</v>
      </c>
      <c r="P67" s="2">
        <v>807259.93</v>
      </c>
      <c r="Q67" s="2">
        <v>805305.38</v>
      </c>
      <c r="R67" s="2">
        <v>309578.61</v>
      </c>
      <c r="S67" s="2">
        <v>4856094.3099999996</v>
      </c>
      <c r="T67" s="2">
        <v>807704.86</v>
      </c>
      <c r="U67" s="2">
        <v>85782.06</v>
      </c>
      <c r="V67" s="2">
        <v>3519662.83</v>
      </c>
      <c r="W67" s="2">
        <v>3784366.23</v>
      </c>
      <c r="X67" s="2">
        <v>3525673.04</v>
      </c>
      <c r="Y67" s="2">
        <v>8550707.9499999993</v>
      </c>
      <c r="Z67" s="2">
        <v>4090819</v>
      </c>
      <c r="AA67" s="2">
        <v>4490958.9099999992</v>
      </c>
      <c r="AB67" s="2">
        <f>SUM(V67:AA67)</f>
        <v>27962187.960000001</v>
      </c>
      <c r="AC67" s="5">
        <f>AB67/I67</f>
        <v>0.10267297113217196</v>
      </c>
      <c r="AD67" s="6">
        <v>5750</v>
      </c>
      <c r="AE67" s="6">
        <v>1329</v>
      </c>
      <c r="AF67" s="5">
        <v>0.2311304347826087</v>
      </c>
      <c r="AG67" s="5">
        <v>0.3838475499092559</v>
      </c>
      <c r="AH67" s="12">
        <f>(AC67-$AC$118)/($AC$119-$AC$118)</f>
        <v>0.51116573489712969</v>
      </c>
      <c r="AI67" s="12">
        <f>(AF67-$AF$118)/($AF$119-$AF$118)</f>
        <v>0.61836272324664632</v>
      </c>
      <c r="AJ67" s="12">
        <f>(AG67-$AG$118)/($AG$119-$AG$118)</f>
        <v>0.33441252698109947</v>
      </c>
      <c r="AK67" s="12">
        <f>AVERAGE(AH67:AJ67)</f>
        <v>0.48798032837495847</v>
      </c>
      <c r="AL67">
        <v>66</v>
      </c>
    </row>
    <row r="68" spans="1:38" x14ac:dyDescent="0.3">
      <c r="A68" t="s">
        <v>212</v>
      </c>
      <c r="B68" t="s">
        <v>213</v>
      </c>
      <c r="C68" s="2">
        <v>23430457.539999999</v>
      </c>
      <c r="D68" s="2">
        <v>22882416.16</v>
      </c>
      <c r="E68" s="2">
        <v>25730824.18</v>
      </c>
      <c r="F68" s="2">
        <v>29916315.66</v>
      </c>
      <c r="G68" s="2">
        <v>33922352.25</v>
      </c>
      <c r="H68" s="2">
        <v>40503295.829999998</v>
      </c>
      <c r="I68" s="2">
        <f>SUM(C68:H68)</f>
        <v>176385661.62</v>
      </c>
      <c r="J68" s="2">
        <v>1824125.85</v>
      </c>
      <c r="K68" s="2">
        <v>1797830.12</v>
      </c>
      <c r="L68" s="2">
        <v>1994964.12</v>
      </c>
      <c r="M68" s="2">
        <v>2624334.4500000002</v>
      </c>
      <c r="N68" s="2">
        <v>2162545.0299999998</v>
      </c>
      <c r="O68" s="2">
        <v>2560584.2000000002</v>
      </c>
      <c r="P68" s="2">
        <v>43194</v>
      </c>
      <c r="Q68" s="2">
        <v>42336.639999999999</v>
      </c>
      <c r="R68" s="2">
        <v>57288.03</v>
      </c>
      <c r="S68" s="2">
        <v>3790521.05</v>
      </c>
      <c r="T68" s="2">
        <v>671031.89</v>
      </c>
      <c r="U68" s="2">
        <v>474239.65</v>
      </c>
      <c r="V68" s="2">
        <v>1867319.85</v>
      </c>
      <c r="W68" s="2">
        <v>1840166.76</v>
      </c>
      <c r="X68" s="2">
        <v>2052252.1500000001</v>
      </c>
      <c r="Y68" s="2">
        <v>6414855.5</v>
      </c>
      <c r="Z68" s="2">
        <v>2833576.92</v>
      </c>
      <c r="AA68" s="2">
        <v>3034823.85</v>
      </c>
      <c r="AB68" s="2">
        <f>SUM(V68:AA68)</f>
        <v>18042995.030000001</v>
      </c>
      <c r="AC68" s="5">
        <f>AB68/I68</f>
        <v>0.10229286702947142</v>
      </c>
      <c r="AD68" s="6">
        <v>4333</v>
      </c>
      <c r="AE68" s="6">
        <v>871</v>
      </c>
      <c r="AF68" s="5">
        <v>0.20101546272790213</v>
      </c>
      <c r="AG68" s="5">
        <v>0.43287037037037035</v>
      </c>
      <c r="AH68" s="12">
        <f>(AC68-$AC$118)/($AC$119-$AC$118)</f>
        <v>0.50862212825131403</v>
      </c>
      <c r="AI68" s="12">
        <f>(AF68-$AF$118)/($AF$119-$AF$118)</f>
        <v>0.43617166660136431</v>
      </c>
      <c r="AJ68" s="12">
        <f>(AG68-$AG$118)/($AG$119-$AG$118)</f>
        <v>0.51313435984961631</v>
      </c>
      <c r="AK68" s="12">
        <f>AVERAGE(AH68:AJ68)</f>
        <v>0.48597605156743157</v>
      </c>
      <c r="AL68">
        <v>67</v>
      </c>
    </row>
    <row r="69" spans="1:38" x14ac:dyDescent="0.3">
      <c r="A69" t="s">
        <v>20</v>
      </c>
      <c r="B69" t="s">
        <v>21</v>
      </c>
      <c r="C69" s="2">
        <v>28300429.52</v>
      </c>
      <c r="D69" s="2">
        <v>28934543.870000001</v>
      </c>
      <c r="E69" s="2">
        <v>30449838.809999999</v>
      </c>
      <c r="F69" s="2">
        <v>35816827.009999998</v>
      </c>
      <c r="G69" s="2">
        <v>42820003.740000002</v>
      </c>
      <c r="H69" s="2">
        <v>42411813.210000001</v>
      </c>
      <c r="I69" s="2">
        <f>SUM(C69:H69)</f>
        <v>208733456.16000003</v>
      </c>
      <c r="J69" s="2">
        <v>3115539.66</v>
      </c>
      <c r="K69" s="2">
        <v>3254240.37</v>
      </c>
      <c r="L69" s="2">
        <v>3286142.35</v>
      </c>
      <c r="M69" s="2">
        <v>8525937.0700000003</v>
      </c>
      <c r="N69" s="2">
        <v>5787032.5300000003</v>
      </c>
      <c r="O69" s="2">
        <v>6104087.9199999999</v>
      </c>
      <c r="P69" s="2">
        <v>0</v>
      </c>
      <c r="Q69" s="2">
        <v>0</v>
      </c>
      <c r="R69" s="2">
        <v>0</v>
      </c>
      <c r="S69" s="2">
        <v>20252.04</v>
      </c>
      <c r="T69" s="2">
        <v>920731.99</v>
      </c>
      <c r="U69" s="2">
        <v>385746.39</v>
      </c>
      <c r="V69" s="2">
        <v>3115539.66</v>
      </c>
      <c r="W69" s="2">
        <v>3254240.37</v>
      </c>
      <c r="X69" s="2">
        <v>3286142.35</v>
      </c>
      <c r="Y69" s="2">
        <v>8546189.1099999994</v>
      </c>
      <c r="Z69" s="2">
        <v>6707764.5200000005</v>
      </c>
      <c r="AA69" s="2">
        <v>6489834.3099999996</v>
      </c>
      <c r="AB69" s="2">
        <f>SUM(V69:AA69)</f>
        <v>31399710.32</v>
      </c>
      <c r="AC69" s="5">
        <f>AB69/I69</f>
        <v>0.15042969583146865</v>
      </c>
      <c r="AD69" s="6">
        <v>5364</v>
      </c>
      <c r="AE69" s="6">
        <v>1148</v>
      </c>
      <c r="AF69" s="5">
        <v>0.2140193885160328</v>
      </c>
      <c r="AG69" s="5">
        <v>0.32279599450225799</v>
      </c>
      <c r="AH69" s="12">
        <f>(AC69-$AC$118)/($AC$119-$AC$118)</f>
        <v>0.83074745333814737</v>
      </c>
      <c r="AI69" s="12">
        <f>(AF69-$AF$118)/($AF$119-$AF$118)</f>
        <v>0.51484346399079883</v>
      </c>
      <c r="AJ69" s="12">
        <f>(AG69-$AG$118)/($AG$119-$AG$118)</f>
        <v>0.11183769796922274</v>
      </c>
      <c r="AK69" s="12">
        <f>AVERAGE(AH69:AJ69)</f>
        <v>0.48580953843272301</v>
      </c>
      <c r="AL69">
        <v>68</v>
      </c>
    </row>
    <row r="70" spans="1:38" x14ac:dyDescent="0.3">
      <c r="A70" t="s">
        <v>130</v>
      </c>
      <c r="B70" t="s">
        <v>131</v>
      </c>
      <c r="C70" s="2">
        <v>20968583</v>
      </c>
      <c r="D70" s="2">
        <v>25357348.989999998</v>
      </c>
      <c r="E70" s="2">
        <v>28330495.649999999</v>
      </c>
      <c r="F70" s="2">
        <v>28227776.120000001</v>
      </c>
      <c r="G70" s="2">
        <v>30793500.32</v>
      </c>
      <c r="H70" s="2">
        <v>29764095.260000002</v>
      </c>
      <c r="I70" s="2">
        <f>SUM(C70:H70)</f>
        <v>163441799.33999997</v>
      </c>
      <c r="J70" s="2">
        <v>2083109.28</v>
      </c>
      <c r="K70" s="2">
        <v>2052615.86</v>
      </c>
      <c r="L70" s="2">
        <v>2161228.2000000002</v>
      </c>
      <c r="M70" s="2">
        <v>4838945.72</v>
      </c>
      <c r="N70" s="2">
        <v>3255871.46</v>
      </c>
      <c r="O70" s="2">
        <v>3264146.65</v>
      </c>
      <c r="P70" s="2">
        <v>11053.5</v>
      </c>
      <c r="Q70" s="2">
        <v>12333</v>
      </c>
      <c r="R70" s="2">
        <v>13878.7</v>
      </c>
      <c r="S70" s="2">
        <v>487890</v>
      </c>
      <c r="T70" s="2">
        <v>32640</v>
      </c>
      <c r="U70" s="2">
        <v>25374.06</v>
      </c>
      <c r="V70" s="2">
        <v>2094162.78</v>
      </c>
      <c r="W70" s="2">
        <v>2064948.86</v>
      </c>
      <c r="X70" s="2">
        <v>2175106.9000000004</v>
      </c>
      <c r="Y70" s="2">
        <v>5326835.72</v>
      </c>
      <c r="Z70" s="2">
        <v>3288511.46</v>
      </c>
      <c r="AA70" s="2">
        <v>3289520.71</v>
      </c>
      <c r="AB70" s="2">
        <f>SUM(V70:AA70)</f>
        <v>18239086.430000003</v>
      </c>
      <c r="AC70" s="5">
        <f>AB70/I70</f>
        <v>0.11159376918053945</v>
      </c>
      <c r="AD70" s="6">
        <v>3278</v>
      </c>
      <c r="AE70" s="6">
        <v>695</v>
      </c>
      <c r="AF70" s="5">
        <v>0.212019524100061</v>
      </c>
      <c r="AG70" s="5">
        <v>0.39730878186968838</v>
      </c>
      <c r="AH70" s="12">
        <f>(AC70-$AC$118)/($AC$119-$AC$118)</f>
        <v>0.57086254174713014</v>
      </c>
      <c r="AI70" s="12">
        <f>(AF70-$AF$118)/($AF$119-$AF$118)</f>
        <v>0.50274458472133399</v>
      </c>
      <c r="AJ70" s="12">
        <f>(AG70-$AG$118)/($AG$119-$AG$118)</f>
        <v>0.38348795809679947</v>
      </c>
      <c r="AK70" s="12">
        <f>AVERAGE(AH70:AJ70)</f>
        <v>0.4856983615217545</v>
      </c>
      <c r="AL70">
        <v>69</v>
      </c>
    </row>
    <row r="71" spans="1:38" x14ac:dyDescent="0.3">
      <c r="A71" t="s">
        <v>182</v>
      </c>
      <c r="B71" t="s">
        <v>183</v>
      </c>
      <c r="C71" s="2">
        <v>116599603.5</v>
      </c>
      <c r="D71" s="2">
        <v>98732865.549999997</v>
      </c>
      <c r="E71" s="2">
        <v>121773986.58</v>
      </c>
      <c r="F71" s="2">
        <v>123017100.97</v>
      </c>
      <c r="G71" s="2">
        <v>124156765.78</v>
      </c>
      <c r="H71" s="2">
        <v>134575982.69999999</v>
      </c>
      <c r="I71" s="2">
        <f>SUM(C71:H71)</f>
        <v>718856305.07999992</v>
      </c>
      <c r="J71" s="2">
        <v>7236979.6500000004</v>
      </c>
      <c r="K71" s="2">
        <v>7908979.3899999997</v>
      </c>
      <c r="L71" s="2">
        <v>8280951.7400000002</v>
      </c>
      <c r="M71" s="2">
        <v>20638783.100000001</v>
      </c>
      <c r="N71" s="2">
        <v>11040672.02</v>
      </c>
      <c r="O71" s="2">
        <v>13482001.970000001</v>
      </c>
      <c r="P71" s="2">
        <v>21370.67</v>
      </c>
      <c r="Q71" s="2">
        <v>0</v>
      </c>
      <c r="R71" s="2">
        <v>0</v>
      </c>
      <c r="S71" s="2">
        <v>0</v>
      </c>
      <c r="T71" s="2">
        <v>78862.58</v>
      </c>
      <c r="U71" s="2">
        <v>81297.2</v>
      </c>
      <c r="V71" s="2">
        <v>7258350.3200000003</v>
      </c>
      <c r="W71" s="2">
        <v>7908979.3899999997</v>
      </c>
      <c r="X71" s="2">
        <v>8280951.7400000002</v>
      </c>
      <c r="Y71" s="2">
        <v>20638783.100000001</v>
      </c>
      <c r="Z71" s="2">
        <v>11119534.6</v>
      </c>
      <c r="AA71" s="2">
        <v>13563299.17</v>
      </c>
      <c r="AB71" s="2">
        <f>SUM(V71:AA71)</f>
        <v>68769898.320000008</v>
      </c>
      <c r="AC71" s="5">
        <f>AB71/I71</f>
        <v>9.5665709313555725E-2</v>
      </c>
      <c r="AD71" s="6">
        <v>17629</v>
      </c>
      <c r="AE71" s="6">
        <v>4281</v>
      </c>
      <c r="AF71" s="5">
        <v>0.24283850473651369</v>
      </c>
      <c r="AG71" s="5">
        <v>0.36881764625291136</v>
      </c>
      <c r="AH71" s="12">
        <f>(AC71-$AC$118)/($AC$119-$AC$118)</f>
        <v>0.46427406073689387</v>
      </c>
      <c r="AI71" s="12">
        <f>(AF71-$AF$118)/($AF$119-$AF$118)</f>
        <v>0.68919478752031904</v>
      </c>
      <c r="AJ71" s="12">
        <f>(AG71-$AG$118)/($AG$119-$AG$118)</f>
        <v>0.27961821070079024</v>
      </c>
      <c r="AK71" s="12">
        <f>AVERAGE(AH71:AJ71)</f>
        <v>0.4776956863193344</v>
      </c>
      <c r="AL71">
        <v>70</v>
      </c>
    </row>
    <row r="72" spans="1:38" x14ac:dyDescent="0.3">
      <c r="A72" t="s">
        <v>172</v>
      </c>
      <c r="B72" t="s">
        <v>173</v>
      </c>
      <c r="C72" s="2">
        <v>109795227.69</v>
      </c>
      <c r="D72" s="2">
        <v>129908904.97</v>
      </c>
      <c r="E72" s="2">
        <v>134436428.22</v>
      </c>
      <c r="F72" s="2">
        <v>158689743.50999999</v>
      </c>
      <c r="G72" s="2">
        <v>159877947.00999999</v>
      </c>
      <c r="H72" s="2">
        <v>169868654.5</v>
      </c>
      <c r="I72" s="2">
        <f>SUM(C72:H72)</f>
        <v>862576905.89999998</v>
      </c>
      <c r="J72" s="2">
        <v>8816634.7200000007</v>
      </c>
      <c r="K72" s="2">
        <v>8943105.8699999992</v>
      </c>
      <c r="L72" s="2">
        <v>9651413.75</v>
      </c>
      <c r="M72" s="2">
        <v>12815035.76</v>
      </c>
      <c r="N72" s="2">
        <v>12106771.529999999</v>
      </c>
      <c r="O72" s="2">
        <v>15114048.91</v>
      </c>
      <c r="P72" s="2">
        <v>224814.91</v>
      </c>
      <c r="Q72" s="2">
        <v>364420.04</v>
      </c>
      <c r="R72" s="2">
        <v>295128.65999999997</v>
      </c>
      <c r="S72" s="2">
        <v>15464821.699999999</v>
      </c>
      <c r="T72" s="2">
        <v>956711.49</v>
      </c>
      <c r="U72" s="2">
        <v>622024.97</v>
      </c>
      <c r="V72" s="2">
        <v>9041449.6300000008</v>
      </c>
      <c r="W72" s="2">
        <v>9307525.9099999983</v>
      </c>
      <c r="X72" s="2">
        <v>9946542.4100000001</v>
      </c>
      <c r="Y72" s="2">
        <v>28279857.460000001</v>
      </c>
      <c r="Z72" s="2">
        <v>13063483.02</v>
      </c>
      <c r="AA72" s="2">
        <v>15736073.880000001</v>
      </c>
      <c r="AB72" s="2">
        <f>SUM(V72:AA72)</f>
        <v>85374932.309999987</v>
      </c>
      <c r="AC72" s="5">
        <f>AB72/I72</f>
        <v>9.8976603391579376E-2</v>
      </c>
      <c r="AD72" s="6">
        <v>20834</v>
      </c>
      <c r="AE72" s="6">
        <v>4955</v>
      </c>
      <c r="AF72" s="5">
        <v>0.23783238936354037</v>
      </c>
      <c r="AG72" s="5">
        <v>0.37031373881526786</v>
      </c>
      <c r="AH72" s="12">
        <f>(AC72-$AC$118)/($AC$119-$AC$118)</f>
        <v>0.48643012830001486</v>
      </c>
      <c r="AI72" s="12">
        <f>(AF72-$AF$118)/($AF$119-$AF$118)</f>
        <v>0.65890854160140055</v>
      </c>
      <c r="AJ72" s="12">
        <f>(AG72-$AG$118)/($AG$119-$AG$118)</f>
        <v>0.28507249510079535</v>
      </c>
      <c r="AK72" s="12">
        <f>AVERAGE(AH72:AJ72)</f>
        <v>0.47680372166740365</v>
      </c>
      <c r="AL72">
        <v>71</v>
      </c>
    </row>
    <row r="73" spans="1:38" x14ac:dyDescent="0.3">
      <c r="A73" t="s">
        <v>210</v>
      </c>
      <c r="B73" t="s">
        <v>211</v>
      </c>
      <c r="C73" s="2">
        <v>32202720.48</v>
      </c>
      <c r="D73" s="2">
        <v>35224880.659999996</v>
      </c>
      <c r="E73" s="2">
        <v>36242805.899999999</v>
      </c>
      <c r="F73" s="2">
        <v>46205667.450000003</v>
      </c>
      <c r="G73" s="2">
        <v>35010351.810000002</v>
      </c>
      <c r="H73" s="2">
        <v>53136233.729999997</v>
      </c>
      <c r="I73" s="2">
        <f>SUM(C73:H73)</f>
        <v>238022660.03</v>
      </c>
      <c r="J73" s="2">
        <v>2393850.25</v>
      </c>
      <c r="K73" s="2">
        <v>2874734.36</v>
      </c>
      <c r="L73" s="2">
        <v>2578049.13</v>
      </c>
      <c r="M73" s="2">
        <v>8332874.1299999999</v>
      </c>
      <c r="N73" s="2">
        <v>3902641.93</v>
      </c>
      <c r="O73" s="2">
        <v>4899292.5999999996</v>
      </c>
      <c r="P73" s="2">
        <v>399242.94</v>
      </c>
      <c r="Q73" s="2">
        <v>430272.95</v>
      </c>
      <c r="R73" s="2">
        <v>152872.09</v>
      </c>
      <c r="S73" s="2">
        <v>1202129.71</v>
      </c>
      <c r="T73" s="2">
        <v>169898.14</v>
      </c>
      <c r="U73" s="2">
        <v>10740.12</v>
      </c>
      <c r="V73" s="2">
        <v>2793093.19</v>
      </c>
      <c r="W73" s="2">
        <v>3305007.31</v>
      </c>
      <c r="X73" s="2">
        <v>2730921.2199999997</v>
      </c>
      <c r="Y73" s="2">
        <v>9535003.8399999999</v>
      </c>
      <c r="Z73" s="2">
        <v>4072540.0700000003</v>
      </c>
      <c r="AA73" s="2">
        <v>4910032.72</v>
      </c>
      <c r="AB73" s="2">
        <f>SUM(V73:AA73)</f>
        <v>27346598.349999998</v>
      </c>
      <c r="AC73" s="5">
        <f>AB73/I73</f>
        <v>0.11489073496848273</v>
      </c>
      <c r="AD73" s="6">
        <v>4990</v>
      </c>
      <c r="AE73" s="6">
        <v>1060</v>
      </c>
      <c r="AF73" s="5">
        <v>0.21242484969939879</v>
      </c>
      <c r="AG73" s="5">
        <v>0.38133110087902888</v>
      </c>
      <c r="AH73" s="12">
        <f>(AC73-$AC$118)/($AC$119-$AC$118)</f>
        <v>0.59292540302554764</v>
      </c>
      <c r="AI73" s="12">
        <f>(AF73-$AF$118)/($AF$119-$AF$118)</f>
        <v>0.50519674370373602</v>
      </c>
      <c r="AJ73" s="12">
        <f>(AG73-$AG$118)/($AG$119-$AG$118)</f>
        <v>0.32523834282008984</v>
      </c>
      <c r="AK73" s="12">
        <f>AVERAGE(AH73:AJ73)</f>
        <v>0.4744534965164578</v>
      </c>
      <c r="AL73">
        <v>72</v>
      </c>
    </row>
    <row r="74" spans="1:38" x14ac:dyDescent="0.3">
      <c r="A74" t="s">
        <v>52</v>
      </c>
      <c r="B74" t="s">
        <v>53</v>
      </c>
      <c r="C74" s="2">
        <v>26781129.75</v>
      </c>
      <c r="D74" s="2">
        <v>28850117.649999999</v>
      </c>
      <c r="E74" s="2">
        <v>28521685.77</v>
      </c>
      <c r="F74" s="2">
        <v>43251681.600000001</v>
      </c>
      <c r="G74" s="2">
        <v>42859797.289999999</v>
      </c>
      <c r="H74" s="2">
        <v>37759938.5</v>
      </c>
      <c r="I74" s="2">
        <f>SUM(C74:H74)</f>
        <v>208024350.56</v>
      </c>
      <c r="J74" s="2">
        <v>2316254.46</v>
      </c>
      <c r="K74" s="2">
        <v>2651897.5499999998</v>
      </c>
      <c r="L74" s="2">
        <v>2334594.7599999998</v>
      </c>
      <c r="M74" s="2">
        <v>3233199.68</v>
      </c>
      <c r="N74" s="2">
        <v>3042663.16</v>
      </c>
      <c r="O74" s="2">
        <v>3830864.15</v>
      </c>
      <c r="P74" s="2">
        <v>0</v>
      </c>
      <c r="Q74" s="2">
        <v>0</v>
      </c>
      <c r="R74" s="2">
        <v>2800</v>
      </c>
      <c r="S74" s="2">
        <v>4105986.56</v>
      </c>
      <c r="T74" s="2">
        <v>21300</v>
      </c>
      <c r="U74" s="2">
        <v>0</v>
      </c>
      <c r="V74" s="2">
        <v>2316254.46</v>
      </c>
      <c r="W74" s="2">
        <v>2651897.5499999998</v>
      </c>
      <c r="X74" s="2">
        <v>2337394.7599999998</v>
      </c>
      <c r="Y74" s="2">
        <v>7339186.2400000002</v>
      </c>
      <c r="Z74" s="2">
        <v>3063963.16</v>
      </c>
      <c r="AA74" s="2">
        <v>3830864.15</v>
      </c>
      <c r="AB74" s="2">
        <f>SUM(V74:AA74)</f>
        <v>21539560.32</v>
      </c>
      <c r="AC74" s="5">
        <f>AB74/I74</f>
        <v>0.1035434566290709</v>
      </c>
      <c r="AD74" s="6">
        <v>4727</v>
      </c>
      <c r="AE74" s="6">
        <v>1017</v>
      </c>
      <c r="AF74" s="5">
        <v>0.21514702771313729</v>
      </c>
      <c r="AG74" s="5">
        <v>0.39728353140916806</v>
      </c>
      <c r="AH74" s="12">
        <f>(AC74-$AC$118)/($AC$119-$AC$118)</f>
        <v>0.51699090931452529</v>
      </c>
      <c r="AI74" s="12">
        <f>(AF74-$AF$118)/($AF$119-$AF$118)</f>
        <v>0.52166551172379672</v>
      </c>
      <c r="AJ74" s="12">
        <f>(AG74-$AG$118)/($AG$119-$AG$118)</f>
        <v>0.3833959028347293</v>
      </c>
      <c r="AK74" s="12">
        <f>AVERAGE(AH74:AJ74)</f>
        <v>0.47401744129101714</v>
      </c>
      <c r="AL74">
        <v>73</v>
      </c>
    </row>
    <row r="75" spans="1:38" x14ac:dyDescent="0.3">
      <c r="A75" t="s">
        <v>220</v>
      </c>
      <c r="B75" t="s">
        <v>221</v>
      </c>
      <c r="C75" s="2">
        <v>124475118.64</v>
      </c>
      <c r="D75" s="2">
        <v>128087721.76000001</v>
      </c>
      <c r="E75" s="2">
        <v>124783369.41</v>
      </c>
      <c r="F75" s="2">
        <v>139464018.15000001</v>
      </c>
      <c r="G75" s="2">
        <v>127507340.02</v>
      </c>
      <c r="H75" s="2">
        <v>165531248.47999999</v>
      </c>
      <c r="I75" s="2">
        <f>SUM(C75:H75)</f>
        <v>809848816.46000004</v>
      </c>
      <c r="J75" s="2">
        <v>10186050.550000001</v>
      </c>
      <c r="K75" s="2">
        <v>9351780.9000000004</v>
      </c>
      <c r="L75" s="2">
        <v>9933794.9199999999</v>
      </c>
      <c r="M75" s="2">
        <v>22626677.59</v>
      </c>
      <c r="N75" s="2">
        <v>11057137.74</v>
      </c>
      <c r="O75" s="2">
        <v>14385179.1</v>
      </c>
      <c r="P75" s="2">
        <v>91041.98</v>
      </c>
      <c r="Q75" s="2">
        <v>764804.07</v>
      </c>
      <c r="R75" s="2">
        <v>183284.49</v>
      </c>
      <c r="S75" s="2">
        <v>1625688.95</v>
      </c>
      <c r="T75" s="2">
        <v>209143.26</v>
      </c>
      <c r="U75" s="2">
        <v>31980.03</v>
      </c>
      <c r="V75" s="2">
        <v>10277092.530000001</v>
      </c>
      <c r="W75" s="2">
        <v>10116584.970000001</v>
      </c>
      <c r="X75" s="2">
        <v>10117079.41</v>
      </c>
      <c r="Y75" s="2">
        <v>24252366.539999999</v>
      </c>
      <c r="Z75" s="2">
        <v>11266281</v>
      </c>
      <c r="AA75" s="2">
        <v>14417159.129999999</v>
      </c>
      <c r="AB75" s="2">
        <f>SUM(V75:AA75)</f>
        <v>80446563.579999998</v>
      </c>
      <c r="AC75" s="5">
        <f>AB75/I75</f>
        <v>9.9335285728572045E-2</v>
      </c>
      <c r="AD75" s="6">
        <v>22785</v>
      </c>
      <c r="AE75" s="6">
        <v>5497</v>
      </c>
      <c r="AF75" s="5">
        <v>0.24125521176212419</v>
      </c>
      <c r="AG75" s="5">
        <v>0.3616295072942472</v>
      </c>
      <c r="AH75" s="12">
        <f>(AC75-$AC$118)/($AC$119-$AC$118)</f>
        <v>0.48883038330812784</v>
      </c>
      <c r="AI75" s="12">
        <f>(AF75-$AF$118)/($AF$119-$AF$118)</f>
        <v>0.67961610288933028</v>
      </c>
      <c r="AJ75" s="12">
        <f>(AG75-$AG$118)/($AG$119-$AG$118)</f>
        <v>0.25341250981450453</v>
      </c>
      <c r="AK75" s="12">
        <f>AVERAGE(AH75:AJ75)</f>
        <v>0.47395299867065427</v>
      </c>
      <c r="AL75">
        <v>74</v>
      </c>
    </row>
    <row r="76" spans="1:38" x14ac:dyDescent="0.3">
      <c r="A76" t="s">
        <v>100</v>
      </c>
      <c r="B76" t="s">
        <v>101</v>
      </c>
      <c r="C76" s="2">
        <v>34829655.009999998</v>
      </c>
      <c r="D76" s="2">
        <v>35537272.439999998</v>
      </c>
      <c r="E76" s="2">
        <v>37562199.729999997</v>
      </c>
      <c r="F76" s="2">
        <v>41141953.850000001</v>
      </c>
      <c r="G76" s="2">
        <v>39302678.909999996</v>
      </c>
      <c r="H76" s="2">
        <v>46638212.909999996</v>
      </c>
      <c r="I76" s="2">
        <f>SUM(C76:H76)</f>
        <v>235011972.84999996</v>
      </c>
      <c r="J76" s="2">
        <v>2761310.88</v>
      </c>
      <c r="K76" s="2">
        <v>2527880.77</v>
      </c>
      <c r="L76" s="2">
        <v>2539498.19</v>
      </c>
      <c r="M76" s="2">
        <v>3383283.75</v>
      </c>
      <c r="N76" s="2">
        <v>2928663.87</v>
      </c>
      <c r="O76" s="2">
        <v>4060460.62</v>
      </c>
      <c r="P76" s="2">
        <v>0</v>
      </c>
      <c r="Q76" s="2">
        <v>0</v>
      </c>
      <c r="R76" s="2">
        <v>56118.05</v>
      </c>
      <c r="S76" s="2">
        <v>4705463.49</v>
      </c>
      <c r="T76" s="2">
        <v>15353.21</v>
      </c>
      <c r="U76" s="2">
        <v>0</v>
      </c>
      <c r="V76" s="2">
        <v>2761310.88</v>
      </c>
      <c r="W76" s="2">
        <v>2527880.77</v>
      </c>
      <c r="X76" s="2">
        <v>2595616.2399999998</v>
      </c>
      <c r="Y76" s="2">
        <v>8088747.2400000002</v>
      </c>
      <c r="Z76" s="2">
        <v>2944017.08</v>
      </c>
      <c r="AA76" s="2">
        <v>4060460.62</v>
      </c>
      <c r="AB76" s="2">
        <f>SUM(V76:AA76)</f>
        <v>22978032.830000002</v>
      </c>
      <c r="AC76" s="5">
        <f>AB76/I76</f>
        <v>9.7773881693534348E-2</v>
      </c>
      <c r="AD76" s="6">
        <v>5469</v>
      </c>
      <c r="AE76" s="6">
        <v>1194</v>
      </c>
      <c r="AF76" s="5">
        <v>0.21832144816236973</v>
      </c>
      <c r="AG76" s="5">
        <v>0.40170940170940173</v>
      </c>
      <c r="AH76" s="12">
        <f>(AC76-$AC$118)/($AC$119-$AC$118)</f>
        <v>0.4783816729361321</v>
      </c>
      <c r="AI76" s="12">
        <f>(AF76-$AF$118)/($AF$119-$AF$118)</f>
        <v>0.54087027853651104</v>
      </c>
      <c r="AJ76" s="12">
        <f>(AG76-$AG$118)/($AG$119-$AG$118)</f>
        <v>0.39953123826944847</v>
      </c>
      <c r="AK76" s="12">
        <f>AVERAGE(AH76:AJ76)</f>
        <v>0.47292772991403048</v>
      </c>
      <c r="AL76">
        <v>75</v>
      </c>
    </row>
    <row r="77" spans="1:38" x14ac:dyDescent="0.3">
      <c r="A77" t="s">
        <v>242</v>
      </c>
      <c r="B77" t="s">
        <v>243</v>
      </c>
      <c r="C77" s="2">
        <v>26238398.809999999</v>
      </c>
      <c r="D77" s="2">
        <v>28812571.149999999</v>
      </c>
      <c r="E77" s="2">
        <v>35232667.759999998</v>
      </c>
      <c r="F77" s="2">
        <v>38818675.619999997</v>
      </c>
      <c r="G77" s="2">
        <v>43554271.020000003</v>
      </c>
      <c r="H77" s="2">
        <v>53141775.109999999</v>
      </c>
      <c r="I77" s="2">
        <f>SUM(C77:H77)</f>
        <v>225798359.47000003</v>
      </c>
      <c r="J77" s="2">
        <v>1946316.64</v>
      </c>
      <c r="K77" s="2">
        <v>2004057.2</v>
      </c>
      <c r="L77" s="2">
        <v>2152463.52</v>
      </c>
      <c r="M77" s="2">
        <v>3327807.39</v>
      </c>
      <c r="N77" s="2">
        <v>2807957.23</v>
      </c>
      <c r="O77" s="2">
        <v>3558347.57</v>
      </c>
      <c r="P77" s="2">
        <v>179378.53</v>
      </c>
      <c r="Q77" s="2">
        <v>252115.26</v>
      </c>
      <c r="R77" s="2">
        <v>374442.47</v>
      </c>
      <c r="S77" s="2">
        <v>4542926.67</v>
      </c>
      <c r="T77" s="2">
        <v>270662.02</v>
      </c>
      <c r="U77" s="2">
        <v>106555.03</v>
      </c>
      <c r="V77" s="2">
        <v>2125695.17</v>
      </c>
      <c r="W77" s="2">
        <v>2256172.46</v>
      </c>
      <c r="X77" s="2">
        <v>2526905.9900000002</v>
      </c>
      <c r="Y77" s="2">
        <v>7870734.0600000005</v>
      </c>
      <c r="Z77" s="2">
        <v>3078619.25</v>
      </c>
      <c r="AA77" s="2">
        <v>3664902.5999999996</v>
      </c>
      <c r="AB77" s="2">
        <f>SUM(V77:AA77)</f>
        <v>21523029.530000001</v>
      </c>
      <c r="AC77" s="5">
        <f>AB77/I77</f>
        <v>9.5319689569576302E-2</v>
      </c>
      <c r="AD77" s="6">
        <v>5025</v>
      </c>
      <c r="AE77" s="6">
        <v>1124</v>
      </c>
      <c r="AF77" s="5">
        <v>0.22368159203980101</v>
      </c>
      <c r="AG77" s="5">
        <v>0.39603960396039606</v>
      </c>
      <c r="AH77" s="12">
        <f>(AC77-$AC$118)/($AC$119-$AC$118)</f>
        <v>0.46195854213523624</v>
      </c>
      <c r="AI77" s="12">
        <f>(AF77-$AF$118)/($AF$119-$AF$118)</f>
        <v>0.57329834372036437</v>
      </c>
      <c r="AJ77" s="12">
        <f>(AG77-$AG$118)/($AG$119-$AG$118)</f>
        <v>0.37886093337542753</v>
      </c>
      <c r="AK77" s="12">
        <f>AVERAGE(AH77:AJ77)</f>
        <v>0.47137260641034273</v>
      </c>
      <c r="AL77">
        <v>76</v>
      </c>
    </row>
    <row r="78" spans="1:38" x14ac:dyDescent="0.3">
      <c r="A78" t="s">
        <v>18</v>
      </c>
      <c r="B78" t="s">
        <v>19</v>
      </c>
      <c r="C78" s="2">
        <v>73817562.329999998</v>
      </c>
      <c r="D78" s="2">
        <v>93099946.310000002</v>
      </c>
      <c r="E78" s="2">
        <v>89180846.680000007</v>
      </c>
      <c r="F78" s="2">
        <v>98153821.859999999</v>
      </c>
      <c r="G78" s="2">
        <v>114735998.89</v>
      </c>
      <c r="H78" s="2">
        <v>105571467.01000001</v>
      </c>
      <c r="I78" s="2">
        <f>SUM(C78:H78)</f>
        <v>574559643.08000004</v>
      </c>
      <c r="J78" s="2">
        <v>5449889.7000000002</v>
      </c>
      <c r="K78" s="2">
        <v>5699992.0700000003</v>
      </c>
      <c r="L78" s="2">
        <v>6105145.5800000001</v>
      </c>
      <c r="M78" s="2">
        <v>13871295.85</v>
      </c>
      <c r="N78" s="2">
        <v>7389343.21</v>
      </c>
      <c r="O78" s="2">
        <v>9248723.9900000002</v>
      </c>
      <c r="P78" s="2">
        <v>105286.42</v>
      </c>
      <c r="Q78" s="2">
        <v>0</v>
      </c>
      <c r="R78" s="2">
        <v>0</v>
      </c>
      <c r="S78" s="2">
        <v>490995.27</v>
      </c>
      <c r="T78" s="2">
        <v>2105487.92</v>
      </c>
      <c r="U78" s="2">
        <v>900</v>
      </c>
      <c r="V78" s="2">
        <v>5555176.1200000001</v>
      </c>
      <c r="W78" s="2">
        <v>5699992.0700000003</v>
      </c>
      <c r="X78" s="2">
        <v>6105145.5800000001</v>
      </c>
      <c r="Y78" s="2">
        <v>14362291.119999999</v>
      </c>
      <c r="Z78" s="2">
        <v>9494831.129999999</v>
      </c>
      <c r="AA78" s="2">
        <v>9249623.9900000002</v>
      </c>
      <c r="AB78" s="2">
        <f>SUM(V78:AA78)</f>
        <v>50467060.009999998</v>
      </c>
      <c r="AC78" s="5">
        <f>AB78/I78</f>
        <v>8.7836068226903138E-2</v>
      </c>
      <c r="AD78" s="6">
        <v>15827</v>
      </c>
      <c r="AE78" s="6">
        <v>3873</v>
      </c>
      <c r="AF78" s="5">
        <v>0.24470840967966134</v>
      </c>
      <c r="AG78" s="5">
        <v>0.37329679531095378</v>
      </c>
      <c r="AH78" s="12">
        <f>(AC78-$AC$118)/($AC$119-$AC$118)</f>
        <v>0.41187913271358073</v>
      </c>
      <c r="AI78" s="12">
        <f>(AF78-$AF$118)/($AF$119-$AF$118)</f>
        <v>0.70050743150349892</v>
      </c>
      <c r="AJ78" s="12">
        <f>(AG78-$AG$118)/($AG$119-$AG$118)</f>
        <v>0.2959477837815479</v>
      </c>
      <c r="AK78" s="12">
        <f>AVERAGE(AH78:AJ78)</f>
        <v>0.46944478266620915</v>
      </c>
      <c r="AL78">
        <v>77</v>
      </c>
    </row>
    <row r="79" spans="1:38" x14ac:dyDescent="0.3">
      <c r="A79" t="s">
        <v>273</v>
      </c>
      <c r="B79" t="s">
        <v>274</v>
      </c>
      <c r="C79" s="2">
        <v>1307942467.1900001</v>
      </c>
      <c r="D79" s="2">
        <v>1309433736.6800001</v>
      </c>
      <c r="E79" s="2">
        <v>1384796345.3399999</v>
      </c>
      <c r="F79" s="2">
        <v>1488523449.8199999</v>
      </c>
      <c r="G79" s="2">
        <v>2069103541.28</v>
      </c>
      <c r="H79" s="2">
        <v>1774577731.4400001</v>
      </c>
      <c r="I79" s="2">
        <f>SUM(C79:H79)</f>
        <v>9334377271.75</v>
      </c>
      <c r="J79" s="2">
        <v>93676399.590000004</v>
      </c>
      <c r="K79" s="2">
        <v>92607171.409999996</v>
      </c>
      <c r="L79" s="2">
        <v>90657441.609999999</v>
      </c>
      <c r="M79" s="2">
        <v>103798210.09999999</v>
      </c>
      <c r="N79" s="2">
        <v>115844867.45</v>
      </c>
      <c r="O79" s="2">
        <v>135579419.25</v>
      </c>
      <c r="P79" s="2">
        <v>12386166.890000001</v>
      </c>
      <c r="Q79" s="2">
        <v>8091229.5099999998</v>
      </c>
      <c r="R79" s="2">
        <v>7759896.0300000003</v>
      </c>
      <c r="S79" s="2">
        <v>15490057.25</v>
      </c>
      <c r="T79" s="2">
        <v>8912156.8900000006</v>
      </c>
      <c r="U79" s="2">
        <v>10419190.99</v>
      </c>
      <c r="V79" s="2">
        <v>106062566.48</v>
      </c>
      <c r="W79" s="2">
        <v>100698400.92</v>
      </c>
      <c r="X79" s="2">
        <v>98417337.640000001</v>
      </c>
      <c r="Y79" s="2">
        <v>119288267.34999999</v>
      </c>
      <c r="Z79" s="2">
        <v>124757024.34</v>
      </c>
      <c r="AA79" s="2">
        <v>145998610.24000001</v>
      </c>
      <c r="AB79" s="2">
        <f>SUM(V79:AA79)</f>
        <v>695222206.97000003</v>
      </c>
      <c r="AC79" s="5">
        <f>AB79/I79</f>
        <v>7.4479763001871938E-2</v>
      </c>
      <c r="AD79" s="6">
        <v>166392</v>
      </c>
      <c r="AE79" s="6">
        <v>42144</v>
      </c>
      <c r="AF79" s="5">
        <v>0.25328140775998848</v>
      </c>
      <c r="AG79" s="5">
        <v>0.38003351725664414</v>
      </c>
      <c r="AH79" s="12">
        <f>(AC79-$AC$118)/($AC$119-$AC$118)</f>
        <v>0.32250049540721881</v>
      </c>
      <c r="AI79" s="12">
        <f>(AF79-$AF$118)/($AF$119-$AF$118)</f>
        <v>0.75237278193568258</v>
      </c>
      <c r="AJ79" s="12">
        <f>(AG79-$AG$118)/($AG$119-$AG$118)</f>
        <v>0.32050775977506241</v>
      </c>
      <c r="AK79" s="12">
        <f>AVERAGE(AH79:AJ79)</f>
        <v>0.46512701237265458</v>
      </c>
      <c r="AL79">
        <v>78</v>
      </c>
    </row>
    <row r="80" spans="1:38" x14ac:dyDescent="0.3">
      <c r="A80" t="s">
        <v>255</v>
      </c>
      <c r="B80" t="s">
        <v>256</v>
      </c>
      <c r="C80" s="2">
        <v>14564106.779999999</v>
      </c>
      <c r="D80" s="2">
        <v>16849838.629999999</v>
      </c>
      <c r="E80" s="2">
        <v>15910947.109999999</v>
      </c>
      <c r="F80" s="2">
        <v>18716378.530000001</v>
      </c>
      <c r="G80" s="2">
        <v>19088729.719999999</v>
      </c>
      <c r="H80" s="2">
        <v>30579030.25</v>
      </c>
      <c r="I80" s="2">
        <f>SUM(C80:H80)</f>
        <v>115709031.02</v>
      </c>
      <c r="J80" s="2">
        <v>1095067.75</v>
      </c>
      <c r="K80" s="2">
        <v>1124860.46</v>
      </c>
      <c r="L80" s="2">
        <v>1138111.69</v>
      </c>
      <c r="M80" s="2">
        <v>3667384.06</v>
      </c>
      <c r="N80" s="2">
        <v>1238380.1000000001</v>
      </c>
      <c r="O80" s="2">
        <v>1632991.32</v>
      </c>
      <c r="P80" s="2">
        <v>9228</v>
      </c>
      <c r="Q80" s="2">
        <v>8320</v>
      </c>
      <c r="R80" s="2">
        <v>7680</v>
      </c>
      <c r="S80" s="2">
        <v>35760</v>
      </c>
      <c r="T80" s="2">
        <v>407333.76</v>
      </c>
      <c r="U80" s="2">
        <v>8320</v>
      </c>
      <c r="V80" s="2">
        <v>1104295.75</v>
      </c>
      <c r="W80" s="2">
        <v>1133180.46</v>
      </c>
      <c r="X80" s="2">
        <v>1145791.69</v>
      </c>
      <c r="Y80" s="2">
        <v>3703144.06</v>
      </c>
      <c r="Z80" s="2">
        <v>1645713.86</v>
      </c>
      <c r="AA80" s="2">
        <v>1641311.32</v>
      </c>
      <c r="AB80" s="2">
        <f>SUM(V80:AA80)</f>
        <v>10373437.140000001</v>
      </c>
      <c r="AC80" s="5">
        <f>AB80/I80</f>
        <v>8.9651058768325353E-2</v>
      </c>
      <c r="AD80" s="6">
        <v>2562</v>
      </c>
      <c r="AE80" s="6">
        <v>656</v>
      </c>
      <c r="AF80" s="5">
        <v>0.25604996096799376</v>
      </c>
      <c r="AG80" s="5">
        <v>0.3473603672532517</v>
      </c>
      <c r="AH80" s="12">
        <f>(AC80-$AC$118)/($AC$119-$AC$118)</f>
        <v>0.4240248106224857</v>
      </c>
      <c r="AI80" s="12">
        <f>(AF80-$AF$118)/($AF$119-$AF$118)</f>
        <v>0.76912211291393717</v>
      </c>
      <c r="AJ80" s="12">
        <f>(AG80-$AG$118)/($AG$119-$AG$118)</f>
        <v>0.201391699147213</v>
      </c>
      <c r="AK80" s="12">
        <f>AVERAGE(AH80:AJ80)</f>
        <v>0.46484620756121203</v>
      </c>
      <c r="AL80">
        <v>79</v>
      </c>
    </row>
    <row r="81" spans="1:38" x14ac:dyDescent="0.3">
      <c r="A81" t="s">
        <v>214</v>
      </c>
      <c r="B81" t="s">
        <v>215</v>
      </c>
      <c r="C81" s="2">
        <v>27683591.469999999</v>
      </c>
      <c r="D81" s="2">
        <v>32286345.68</v>
      </c>
      <c r="E81" s="2">
        <v>33348637.859999999</v>
      </c>
      <c r="F81" s="2">
        <v>35595061.659999996</v>
      </c>
      <c r="G81" s="2">
        <v>44678299.43</v>
      </c>
      <c r="H81" s="2">
        <v>47831961.409999996</v>
      </c>
      <c r="I81" s="2">
        <f>SUM(C81:H81)</f>
        <v>221423897.50999999</v>
      </c>
      <c r="J81" s="2">
        <v>1692386.84</v>
      </c>
      <c r="K81" s="2">
        <v>1705609.23</v>
      </c>
      <c r="L81" s="2">
        <v>1745592.96</v>
      </c>
      <c r="M81" s="2">
        <v>7228703.71</v>
      </c>
      <c r="N81" s="2">
        <v>2461451.09</v>
      </c>
      <c r="O81" s="2">
        <v>3152301.14</v>
      </c>
      <c r="P81" s="2">
        <v>0</v>
      </c>
      <c r="Q81" s="2">
        <v>0</v>
      </c>
      <c r="R81" s="2">
        <v>0</v>
      </c>
      <c r="S81" s="2">
        <v>879705.02</v>
      </c>
      <c r="T81" s="2">
        <v>528310.42000000004</v>
      </c>
      <c r="U81" s="2">
        <v>0</v>
      </c>
      <c r="V81" s="2">
        <v>1692386.84</v>
      </c>
      <c r="W81" s="2">
        <v>1705609.23</v>
      </c>
      <c r="X81" s="2">
        <v>1745592.96</v>
      </c>
      <c r="Y81" s="2">
        <v>8108408.7300000004</v>
      </c>
      <c r="Z81" s="2">
        <v>2989761.51</v>
      </c>
      <c r="AA81" s="2">
        <v>3152301.14</v>
      </c>
      <c r="AB81" s="2">
        <f>SUM(V81:AA81)</f>
        <v>19394060.41</v>
      </c>
      <c r="AC81" s="5">
        <f>AB81/I81</f>
        <v>8.7587928078648875E-2</v>
      </c>
      <c r="AD81" s="6">
        <v>5696</v>
      </c>
      <c r="AE81" s="6">
        <v>1308</v>
      </c>
      <c r="AF81" s="5">
        <v>0.22963483146067415</v>
      </c>
      <c r="AG81" s="5">
        <v>0.39478449837015572</v>
      </c>
      <c r="AH81" s="12">
        <f>(AC81-$AC$118)/($AC$119-$AC$118)</f>
        <v>0.41021861148871386</v>
      </c>
      <c r="AI81" s="12">
        <f>(AF81-$AF$118)/($AF$119-$AF$118)</f>
        <v>0.60931454783906325</v>
      </c>
      <c r="AJ81" s="12">
        <f>(AG81-$AG$118)/($AG$119-$AG$118)</f>
        <v>0.37428521191710784</v>
      </c>
      <c r="AK81" s="12">
        <f>AVERAGE(AH81:AJ81)</f>
        <v>0.46460612374829502</v>
      </c>
      <c r="AL81">
        <v>80</v>
      </c>
    </row>
    <row r="82" spans="1:38" x14ac:dyDescent="0.3">
      <c r="A82" t="s">
        <v>40</v>
      </c>
      <c r="B82" t="s">
        <v>41</v>
      </c>
      <c r="C82" s="2">
        <v>67861147.859999999</v>
      </c>
      <c r="D82" s="2">
        <v>67612556.010000005</v>
      </c>
      <c r="E82" s="2">
        <v>81430693.980000004</v>
      </c>
      <c r="F82" s="2">
        <v>90365635.620000005</v>
      </c>
      <c r="G82" s="2">
        <v>74615451.939999998</v>
      </c>
      <c r="H82" s="2">
        <v>94491762.659999996</v>
      </c>
      <c r="I82" s="2">
        <f>SUM(C82:H82)</f>
        <v>476377248.07000005</v>
      </c>
      <c r="J82" s="2">
        <v>4501422.2300000004</v>
      </c>
      <c r="K82" s="2">
        <v>4443857.32</v>
      </c>
      <c r="L82" s="2">
        <v>5203436.41</v>
      </c>
      <c r="M82" s="2">
        <v>6900038.3200000003</v>
      </c>
      <c r="N82" s="2">
        <v>5480207.6900000004</v>
      </c>
      <c r="O82" s="2">
        <v>7330342.7999999998</v>
      </c>
      <c r="P82" s="2">
        <v>0</v>
      </c>
      <c r="Q82" s="2">
        <v>0</v>
      </c>
      <c r="R82" s="2">
        <v>323490</v>
      </c>
      <c r="S82" s="2">
        <v>8282661.9400000004</v>
      </c>
      <c r="T82" s="2">
        <v>1262217.24</v>
      </c>
      <c r="U82" s="2">
        <v>177203.03</v>
      </c>
      <c r="V82" s="2">
        <v>4501422.2300000004</v>
      </c>
      <c r="W82" s="2">
        <v>4443857.32</v>
      </c>
      <c r="X82" s="2">
        <v>5526926.4100000001</v>
      </c>
      <c r="Y82" s="2">
        <v>15182700.260000002</v>
      </c>
      <c r="Z82" s="2">
        <v>6742424.9300000006</v>
      </c>
      <c r="AA82" s="2">
        <v>7507545.8300000001</v>
      </c>
      <c r="AB82" s="2">
        <f>SUM(V82:AA82)</f>
        <v>43904876.980000004</v>
      </c>
      <c r="AC82" s="5">
        <f>AB82/I82</f>
        <v>9.2164092970175845E-2</v>
      </c>
      <c r="AD82" s="6">
        <v>13066</v>
      </c>
      <c r="AE82" s="6">
        <v>3076</v>
      </c>
      <c r="AF82" s="5">
        <v>0.23542017449869893</v>
      </c>
      <c r="AG82" s="5">
        <v>0.37174290677475391</v>
      </c>
      <c r="AH82" s="12">
        <f>(AC82-$AC$118)/($AC$119-$AC$118)</f>
        <v>0.44084170486691571</v>
      </c>
      <c r="AI82" s="12">
        <f>(AF82-$AF$118)/($AF$119-$AF$118)</f>
        <v>0.64431500406523556</v>
      </c>
      <c r="AJ82" s="12">
        <f>(AG82-$AG$118)/($AG$119-$AG$118)</f>
        <v>0.29028279338216234</v>
      </c>
      <c r="AK82" s="12">
        <f>AVERAGE(AH82:AJ82)</f>
        <v>0.45847983410477117</v>
      </c>
      <c r="AL82">
        <v>81</v>
      </c>
    </row>
    <row r="83" spans="1:38" x14ac:dyDescent="0.3">
      <c r="A83" t="s">
        <v>28</v>
      </c>
      <c r="B83" t="s">
        <v>29</v>
      </c>
      <c r="C83" s="2">
        <v>14685886.98</v>
      </c>
      <c r="D83" s="2">
        <v>15349841.050000001</v>
      </c>
      <c r="E83" s="2">
        <v>16975763.449999999</v>
      </c>
      <c r="F83" s="2">
        <v>20467600.300000001</v>
      </c>
      <c r="G83" s="2">
        <v>28009933.07</v>
      </c>
      <c r="H83" s="2">
        <v>25249508.899999999</v>
      </c>
      <c r="I83" s="2">
        <f>SUM(C83:H83)</f>
        <v>120738533.75</v>
      </c>
      <c r="J83" s="2">
        <v>1140209.47</v>
      </c>
      <c r="K83" s="2">
        <v>1259277.8700000001</v>
      </c>
      <c r="L83" s="2">
        <v>1208622.27</v>
      </c>
      <c r="M83" s="2">
        <v>3455160.82</v>
      </c>
      <c r="N83" s="2">
        <v>1830290.18</v>
      </c>
      <c r="O83" s="2">
        <v>2209145.23</v>
      </c>
      <c r="P83" s="2">
        <v>0</v>
      </c>
      <c r="Q83" s="2">
        <v>0</v>
      </c>
      <c r="R83" s="2">
        <v>0</v>
      </c>
      <c r="S83" s="2">
        <v>175429.86</v>
      </c>
      <c r="T83" s="2">
        <v>209400.02</v>
      </c>
      <c r="U83" s="2">
        <v>316592.81</v>
      </c>
      <c r="V83" s="2">
        <v>1140209.47</v>
      </c>
      <c r="W83" s="2">
        <v>1259277.8700000001</v>
      </c>
      <c r="X83" s="2">
        <v>1208622.27</v>
      </c>
      <c r="Y83" s="2">
        <v>3630590.6799999997</v>
      </c>
      <c r="Z83" s="2">
        <v>2039690.2</v>
      </c>
      <c r="AA83" s="2">
        <v>2525738.04</v>
      </c>
      <c r="AB83" s="2">
        <f>SUM(V83:AA83)</f>
        <v>11804128.529999997</v>
      </c>
      <c r="AC83" s="5">
        <f>AB83/I83</f>
        <v>9.7766041738104159E-2</v>
      </c>
      <c r="AD83" s="6">
        <v>2324</v>
      </c>
      <c r="AE83" s="6">
        <v>460</v>
      </c>
      <c r="AF83" s="5">
        <v>0.19793459552495696</v>
      </c>
      <c r="AG83" s="5">
        <v>0.4225206611570248</v>
      </c>
      <c r="AH83" s="12">
        <f>(AC83-$AC$118)/($AC$119-$AC$118)</f>
        <v>0.47832920898587883</v>
      </c>
      <c r="AI83" s="12">
        <f>(AF83-$AF$118)/($AF$119-$AF$118)</f>
        <v>0.41753288287383128</v>
      </c>
      <c r="AJ83" s="12">
        <f>(AG83-$AG$118)/($AG$119-$AG$118)</f>
        <v>0.47540256508818451</v>
      </c>
      <c r="AK83" s="12">
        <f>AVERAGE(AH83:AJ83)</f>
        <v>0.45708821898263152</v>
      </c>
      <c r="AL83">
        <v>82</v>
      </c>
    </row>
    <row r="84" spans="1:38" x14ac:dyDescent="0.3">
      <c r="A84" t="s">
        <v>230</v>
      </c>
      <c r="B84" t="s">
        <v>231</v>
      </c>
      <c r="C84" s="2">
        <v>123051495.56999999</v>
      </c>
      <c r="D84" s="2">
        <v>131142436.97</v>
      </c>
      <c r="E84" s="2">
        <v>140805979.41</v>
      </c>
      <c r="F84" s="2">
        <v>139694766.55000001</v>
      </c>
      <c r="G84" s="2">
        <v>158362263.09</v>
      </c>
      <c r="H84" s="2">
        <v>170016038.25999999</v>
      </c>
      <c r="I84" s="2">
        <f>SUM(C84:H84)</f>
        <v>863072979.85000002</v>
      </c>
      <c r="J84" s="2">
        <v>9709252.3800000008</v>
      </c>
      <c r="K84" s="2">
        <v>9121212.0800000001</v>
      </c>
      <c r="L84" s="2">
        <v>9242063.3000000007</v>
      </c>
      <c r="M84" s="2">
        <v>13084815.83</v>
      </c>
      <c r="N84" s="2">
        <v>11834690.1</v>
      </c>
      <c r="O84" s="2">
        <v>15914190.43</v>
      </c>
      <c r="P84" s="2">
        <v>251345.98</v>
      </c>
      <c r="Q84" s="2">
        <v>61384.51</v>
      </c>
      <c r="R84" s="2">
        <v>157504.59</v>
      </c>
      <c r="S84" s="2">
        <v>9625199.9199999999</v>
      </c>
      <c r="T84" s="2">
        <v>443554.95</v>
      </c>
      <c r="U84" s="2">
        <v>30001.31</v>
      </c>
      <c r="V84" s="2">
        <v>9960598.3600000013</v>
      </c>
      <c r="W84" s="2">
        <v>9182596.5899999999</v>
      </c>
      <c r="X84" s="2">
        <v>9399567.8900000006</v>
      </c>
      <c r="Y84" s="2">
        <v>22710015.75</v>
      </c>
      <c r="Z84" s="2">
        <v>12278245.049999999</v>
      </c>
      <c r="AA84" s="2">
        <v>15944191.74</v>
      </c>
      <c r="AB84" s="2">
        <f>SUM(V84:AA84)</f>
        <v>79475215.379999995</v>
      </c>
      <c r="AC84" s="5">
        <f>AB84/I84</f>
        <v>9.2084003595863467E-2</v>
      </c>
      <c r="AD84" s="6">
        <v>25747</v>
      </c>
      <c r="AE84" s="6">
        <v>5837</v>
      </c>
      <c r="AF84" s="5">
        <v>0.22670602400279644</v>
      </c>
      <c r="AG84" s="5">
        <v>0.38374582939096658</v>
      </c>
      <c r="AH84" s="12">
        <f>(AC84-$AC$118)/($AC$119-$AC$118)</f>
        <v>0.4403057573111992</v>
      </c>
      <c r="AI84" s="12">
        <f>(AF84-$AF$118)/($AF$119-$AF$118)</f>
        <v>0.59159570272468009</v>
      </c>
      <c r="AJ84" s="12">
        <f>(AG84-$AG$118)/($AG$119-$AG$118)</f>
        <v>0.33404168586469685</v>
      </c>
      <c r="AK84" s="12">
        <f>AVERAGE(AH84:AJ84)</f>
        <v>0.45531438196685875</v>
      </c>
      <c r="AL84">
        <v>83</v>
      </c>
    </row>
    <row r="85" spans="1:38" x14ac:dyDescent="0.3">
      <c r="A85" t="s">
        <v>228</v>
      </c>
      <c r="B85" t="s">
        <v>229</v>
      </c>
      <c r="C85" s="2">
        <v>43717885.170000002</v>
      </c>
      <c r="D85" s="2">
        <v>45223198.140000001</v>
      </c>
      <c r="E85" s="2">
        <v>52036770.520000003</v>
      </c>
      <c r="F85" s="2">
        <v>57559113.579999998</v>
      </c>
      <c r="G85" s="2">
        <v>57294224.68</v>
      </c>
      <c r="H85" s="2">
        <v>85028385.400000006</v>
      </c>
      <c r="I85" s="2">
        <f>SUM(C85:H85)</f>
        <v>340859577.49000001</v>
      </c>
      <c r="J85" s="2">
        <v>4232910.43</v>
      </c>
      <c r="K85" s="2">
        <v>4185980.7</v>
      </c>
      <c r="L85" s="2">
        <v>4287718.12</v>
      </c>
      <c r="M85" s="2">
        <v>5781322.0300000003</v>
      </c>
      <c r="N85" s="2">
        <v>5727184.5700000003</v>
      </c>
      <c r="O85" s="2">
        <v>6940243.6600000001</v>
      </c>
      <c r="P85" s="2">
        <v>67760.160000000003</v>
      </c>
      <c r="Q85" s="2">
        <v>51411.199999999997</v>
      </c>
      <c r="R85" s="2">
        <v>0</v>
      </c>
      <c r="S85" s="2">
        <v>4298892</v>
      </c>
      <c r="T85" s="2">
        <v>39060</v>
      </c>
      <c r="U85" s="2">
        <v>0</v>
      </c>
      <c r="V85" s="2">
        <v>4300670.59</v>
      </c>
      <c r="W85" s="2">
        <v>4237391.9000000004</v>
      </c>
      <c r="X85" s="2">
        <v>4287718.12</v>
      </c>
      <c r="Y85" s="2">
        <v>10080214.030000001</v>
      </c>
      <c r="Z85" s="2">
        <v>5766244.5700000003</v>
      </c>
      <c r="AA85" s="2">
        <v>6940243.6600000001</v>
      </c>
      <c r="AB85" s="2">
        <f>SUM(V85:AA85)</f>
        <v>35612482.870000005</v>
      </c>
      <c r="AC85" s="5">
        <f>AB85/I85</f>
        <v>0.10447845746990866</v>
      </c>
      <c r="AD85" s="6">
        <v>8298</v>
      </c>
      <c r="AE85" s="6">
        <v>1939</v>
      </c>
      <c r="AF85" s="5">
        <v>0.23367076403952761</v>
      </c>
      <c r="AG85" s="5">
        <v>0.34900159038699419</v>
      </c>
      <c r="AH85" s="12">
        <f>(AC85-$AC$118)/($AC$119-$AC$118)</f>
        <v>0.52324781192541836</v>
      </c>
      <c r="AI85" s="12">
        <f>(AF85-$AF$118)/($AF$119-$AF$118)</f>
        <v>0.63373133360777223</v>
      </c>
      <c r="AJ85" s="12">
        <f>(AG85-$AG$118)/($AG$119-$AG$118)</f>
        <v>0.2073750841064961</v>
      </c>
      <c r="AK85" s="12">
        <f>AVERAGE(AH85:AJ85)</f>
        <v>0.45478474321322887</v>
      </c>
      <c r="AL85">
        <v>84</v>
      </c>
    </row>
    <row r="86" spans="1:38" x14ac:dyDescent="0.3">
      <c r="A86" t="s">
        <v>257</v>
      </c>
      <c r="B86" t="s">
        <v>258</v>
      </c>
      <c r="C86" s="2">
        <v>114479165.34999999</v>
      </c>
      <c r="D86" s="2">
        <v>119131054.95999999</v>
      </c>
      <c r="E86" s="2">
        <v>109747172.01000001</v>
      </c>
      <c r="F86" s="2">
        <v>121846443.56999999</v>
      </c>
      <c r="G86" s="2">
        <v>115225700.23</v>
      </c>
      <c r="H86" s="2">
        <v>127565597.81999999</v>
      </c>
      <c r="I86" s="2">
        <f>SUM(C86:H86)</f>
        <v>707995133.94000006</v>
      </c>
      <c r="J86" s="2">
        <v>6940421.2999999998</v>
      </c>
      <c r="K86" s="2">
        <v>7517980.3300000001</v>
      </c>
      <c r="L86" s="2">
        <v>7407764.6200000001</v>
      </c>
      <c r="M86" s="2">
        <v>22754643.899999999</v>
      </c>
      <c r="N86" s="2">
        <v>10036775.07</v>
      </c>
      <c r="O86" s="2">
        <v>11073582.51</v>
      </c>
      <c r="P86" s="2">
        <v>0</v>
      </c>
      <c r="Q86" s="2">
        <v>0</v>
      </c>
      <c r="R86" s="2">
        <v>0</v>
      </c>
      <c r="S86" s="2">
        <v>1281469.72</v>
      </c>
      <c r="T86" s="2">
        <v>1105563.57</v>
      </c>
      <c r="U86" s="2">
        <v>54274</v>
      </c>
      <c r="V86" s="2">
        <v>6940421.2999999998</v>
      </c>
      <c r="W86" s="2">
        <v>7517980.3300000001</v>
      </c>
      <c r="X86" s="2">
        <v>7407764.6200000001</v>
      </c>
      <c r="Y86" s="2">
        <v>24036113.619999997</v>
      </c>
      <c r="Z86" s="2">
        <v>11142338.640000001</v>
      </c>
      <c r="AA86" s="2">
        <v>11127856.51</v>
      </c>
      <c r="AB86" s="2">
        <f>SUM(V86:AA86)</f>
        <v>68172475.019999996</v>
      </c>
      <c r="AC86" s="5">
        <f>AB86/I86</f>
        <v>9.6289468319675428E-2</v>
      </c>
      <c r="AD86" s="6">
        <v>18909</v>
      </c>
      <c r="AE86" s="6">
        <v>4068</v>
      </c>
      <c r="AF86" s="5">
        <v>0.21513564969062351</v>
      </c>
      <c r="AG86" s="5">
        <v>0.38708159698884259</v>
      </c>
      <c r="AH86" s="12">
        <f>(AC86-$AC$118)/($AC$119-$AC$118)</f>
        <v>0.46844817393925364</v>
      </c>
      <c r="AI86" s="12">
        <f>(AF86-$AF$118)/($AF$119-$AF$118)</f>
        <v>0.52159667639695151</v>
      </c>
      <c r="AJ86" s="12">
        <f>(AG86-$AG$118)/($AG$119-$AG$118)</f>
        <v>0.34620284863558853</v>
      </c>
      <c r="AK86" s="12">
        <f>AVERAGE(AH86:AJ86)</f>
        <v>0.44541589965726458</v>
      </c>
      <c r="AL86">
        <v>85</v>
      </c>
    </row>
    <row r="87" spans="1:38" x14ac:dyDescent="0.3">
      <c r="A87" t="s">
        <v>44</v>
      </c>
      <c r="B87" t="s">
        <v>45</v>
      </c>
      <c r="C87" s="2">
        <v>45143211.530000001</v>
      </c>
      <c r="D87" s="2">
        <v>44915280.740000002</v>
      </c>
      <c r="E87" s="2">
        <v>50108127.759999998</v>
      </c>
      <c r="F87" s="2">
        <v>52124219.039999999</v>
      </c>
      <c r="G87" s="2">
        <v>48006845.18</v>
      </c>
      <c r="H87" s="2">
        <v>62012154.530000001</v>
      </c>
      <c r="I87" s="2">
        <f>SUM(C87:H87)</f>
        <v>302309838.77999997</v>
      </c>
      <c r="J87" s="2">
        <v>3252839.68</v>
      </c>
      <c r="K87" s="2">
        <v>3091473.13</v>
      </c>
      <c r="L87" s="2">
        <v>2699185.72</v>
      </c>
      <c r="M87" s="2">
        <v>3828420.49</v>
      </c>
      <c r="N87" s="2">
        <v>3387977.42</v>
      </c>
      <c r="O87" s="2">
        <v>4278627.8600000003</v>
      </c>
      <c r="P87" s="2">
        <v>1434538.14</v>
      </c>
      <c r="Q87" s="2">
        <v>10115.17</v>
      </c>
      <c r="R87" s="2">
        <v>233335.07</v>
      </c>
      <c r="S87" s="2">
        <v>7924769.1100000003</v>
      </c>
      <c r="T87" s="2">
        <v>546407.34</v>
      </c>
      <c r="U87" s="2">
        <v>0</v>
      </c>
      <c r="V87" s="2">
        <v>4687377.82</v>
      </c>
      <c r="W87" s="2">
        <v>3101588.3</v>
      </c>
      <c r="X87" s="2">
        <v>2932520.79</v>
      </c>
      <c r="Y87" s="2">
        <v>11753189.600000001</v>
      </c>
      <c r="Z87" s="2">
        <v>3934384.76</v>
      </c>
      <c r="AA87" s="2">
        <v>4278627.8600000003</v>
      </c>
      <c r="AB87" s="2">
        <f>SUM(V87:AA87)</f>
        <v>30687689.130000003</v>
      </c>
      <c r="AC87" s="5">
        <f>AB87/I87</f>
        <v>0.10151071911467746</v>
      </c>
      <c r="AD87" s="6">
        <v>6682</v>
      </c>
      <c r="AE87" s="6">
        <v>1404</v>
      </c>
      <c r="AF87" s="5">
        <v>0.21011673151750973</v>
      </c>
      <c r="AG87" s="5">
        <v>0.37459658828953435</v>
      </c>
      <c r="AH87" s="12">
        <f>(AC87-$AC$118)/($AC$119-$AC$118)</f>
        <v>0.50338809731098466</v>
      </c>
      <c r="AI87" s="12">
        <f>(AF87-$AF$118)/($AF$119-$AF$118)</f>
        <v>0.49123297546059619</v>
      </c>
      <c r="AJ87" s="12">
        <f>(AG87-$AG$118)/($AG$119-$AG$118)</f>
        <v>0.3006864214465475</v>
      </c>
      <c r="AK87" s="12">
        <f>AVERAGE(AH87:AJ87)</f>
        <v>0.43176916473937615</v>
      </c>
      <c r="AL87">
        <v>86</v>
      </c>
    </row>
    <row r="88" spans="1:38" x14ac:dyDescent="0.3">
      <c r="A88" t="s">
        <v>42</v>
      </c>
      <c r="B88" t="s">
        <v>43</v>
      </c>
      <c r="C88" s="2">
        <v>31283940.600000001</v>
      </c>
      <c r="D88" s="2">
        <v>31044572.460000001</v>
      </c>
      <c r="E88" s="2">
        <v>32657739.899999999</v>
      </c>
      <c r="F88" s="2">
        <v>40532571.530000001</v>
      </c>
      <c r="G88" s="2">
        <v>34835765.140000001</v>
      </c>
      <c r="H88" s="2">
        <v>38342996.18</v>
      </c>
      <c r="I88" s="2">
        <f>SUM(C88:H88)</f>
        <v>208697585.81</v>
      </c>
      <c r="J88" s="2">
        <v>1606895.37</v>
      </c>
      <c r="K88" s="2">
        <v>3414136.06</v>
      </c>
      <c r="L88" s="2">
        <v>1692516.51</v>
      </c>
      <c r="M88" s="2">
        <v>2562067.85</v>
      </c>
      <c r="N88" s="2">
        <v>2105073.64</v>
      </c>
      <c r="O88" s="2">
        <v>2919682.74</v>
      </c>
      <c r="P88" s="2">
        <v>38190.82</v>
      </c>
      <c r="Q88" s="2">
        <v>0</v>
      </c>
      <c r="R88" s="2">
        <v>0</v>
      </c>
      <c r="S88" s="2">
        <v>5169113.26</v>
      </c>
      <c r="T88" s="2">
        <v>49437.35</v>
      </c>
      <c r="U88" s="2">
        <v>4819.63</v>
      </c>
      <c r="V88" s="2">
        <v>1645086.1900000002</v>
      </c>
      <c r="W88" s="2">
        <v>3414136.06</v>
      </c>
      <c r="X88" s="2">
        <v>1692516.51</v>
      </c>
      <c r="Y88" s="2">
        <v>7731181.1099999994</v>
      </c>
      <c r="Z88" s="2">
        <v>2154510.9900000002</v>
      </c>
      <c r="AA88" s="2">
        <v>2924502.37</v>
      </c>
      <c r="AB88" s="2">
        <f>SUM(V88:AA88)</f>
        <v>19561933.23</v>
      </c>
      <c r="AC88" s="5">
        <f>AB88/I88</f>
        <v>9.3733394922015753E-2</v>
      </c>
      <c r="AD88" s="6">
        <v>5051</v>
      </c>
      <c r="AE88" s="6">
        <v>1199</v>
      </c>
      <c r="AF88" s="5">
        <v>0.23737873688378539</v>
      </c>
      <c r="AG88" s="5">
        <v>0.34202070689039626</v>
      </c>
      <c r="AH88" s="12">
        <f>(AC88-$AC$118)/($AC$119-$AC$118)</f>
        <v>0.45134326705904043</v>
      </c>
      <c r="AI88" s="12">
        <f>(AF88-$AF$118)/($AF$119-$AF$118)</f>
        <v>0.65616401225280374</v>
      </c>
      <c r="AJ88" s="12">
        <f>(AG88-$AG$118)/($AG$119-$AG$118)</f>
        <v>0.18192497165237481</v>
      </c>
      <c r="AK88" s="12">
        <f>AVERAGE(AH88:AJ88)</f>
        <v>0.42981075032140631</v>
      </c>
      <c r="AL88">
        <v>87</v>
      </c>
    </row>
    <row r="89" spans="1:38" x14ac:dyDescent="0.3">
      <c r="A89" t="s">
        <v>249</v>
      </c>
      <c r="B89" t="s">
        <v>250</v>
      </c>
      <c r="C89" s="2">
        <v>35487407.759999998</v>
      </c>
      <c r="D89" s="2">
        <v>40214426.609999999</v>
      </c>
      <c r="E89" s="2">
        <v>39146942.149999999</v>
      </c>
      <c r="F89" s="2">
        <v>45565765.439999998</v>
      </c>
      <c r="G89" s="2">
        <v>46645065.719999999</v>
      </c>
      <c r="H89" s="2">
        <v>49934635.850000001</v>
      </c>
      <c r="I89" s="2">
        <f>SUM(C89:H89)</f>
        <v>256994243.53</v>
      </c>
      <c r="J89" s="2">
        <v>3057086.56</v>
      </c>
      <c r="K89" s="2">
        <v>3397075.64</v>
      </c>
      <c r="L89" s="2">
        <v>3227550.33</v>
      </c>
      <c r="M89" s="2">
        <v>4396116.9000000004</v>
      </c>
      <c r="N89" s="2">
        <v>4008245.36</v>
      </c>
      <c r="O89" s="2">
        <v>5406892.4500000002</v>
      </c>
      <c r="P89" s="2">
        <v>100827.54</v>
      </c>
      <c r="Q89" s="2">
        <v>19058.96</v>
      </c>
      <c r="R89" s="2">
        <v>11578.95</v>
      </c>
      <c r="S89" s="2">
        <v>4462761.3</v>
      </c>
      <c r="T89" s="2">
        <v>37348.03</v>
      </c>
      <c r="U89" s="2">
        <v>0</v>
      </c>
      <c r="V89" s="2">
        <v>3157914.1</v>
      </c>
      <c r="W89" s="2">
        <v>3416134.6</v>
      </c>
      <c r="X89" s="2">
        <v>3239129.2800000003</v>
      </c>
      <c r="Y89" s="2">
        <v>8858878.1999999993</v>
      </c>
      <c r="Z89" s="2">
        <v>4045593.3899999997</v>
      </c>
      <c r="AA89" s="2">
        <v>5406892.4500000002</v>
      </c>
      <c r="AB89" s="2">
        <f>SUM(V89:AA89)</f>
        <v>28124542.02</v>
      </c>
      <c r="AC89" s="5">
        <f>AB89/I89</f>
        <v>0.10943646687835988</v>
      </c>
      <c r="AD89" s="6">
        <v>6197</v>
      </c>
      <c r="AE89" s="6">
        <v>1129</v>
      </c>
      <c r="AF89" s="5">
        <v>0.18218492819106019</v>
      </c>
      <c r="AG89" s="5">
        <v>0.38181818181818183</v>
      </c>
      <c r="AH89" s="12">
        <f>(AC89-$AC$118)/($AC$119-$AC$118)</f>
        <v>0.55642615857243849</v>
      </c>
      <c r="AI89" s="12">
        <f>(AF89-$AF$118)/($AF$119-$AF$118)</f>
        <v>0.3222497616356072</v>
      </c>
      <c r="AJ89" s="12">
        <f>(AG89-$AG$118)/($AG$119-$AG$118)</f>
        <v>0.32701408720570274</v>
      </c>
      <c r="AK89" s="12">
        <f>AVERAGE(AH89:AJ89)</f>
        <v>0.40189666913791616</v>
      </c>
      <c r="AL89">
        <v>88</v>
      </c>
    </row>
    <row r="90" spans="1:38" x14ac:dyDescent="0.3">
      <c r="A90" t="s">
        <v>196</v>
      </c>
      <c r="B90" t="s">
        <v>197</v>
      </c>
      <c r="C90" s="2">
        <v>69007654.939999998</v>
      </c>
      <c r="D90" s="2">
        <v>66671849.439999998</v>
      </c>
      <c r="E90" s="2">
        <v>74588256.730000004</v>
      </c>
      <c r="F90" s="2">
        <v>78252751.569999993</v>
      </c>
      <c r="G90" s="2">
        <v>73230750.010000005</v>
      </c>
      <c r="H90" s="2">
        <v>97847233.019999996</v>
      </c>
      <c r="I90" s="2">
        <f>SUM(C90:H90)</f>
        <v>459598495.70999998</v>
      </c>
      <c r="J90" s="2">
        <v>4442050.97</v>
      </c>
      <c r="K90" s="2">
        <v>4520103.9400000004</v>
      </c>
      <c r="L90" s="2">
        <v>4971821.5199999996</v>
      </c>
      <c r="M90" s="2">
        <v>6606732.4199999999</v>
      </c>
      <c r="N90" s="2">
        <v>6326402.5800000001</v>
      </c>
      <c r="O90" s="2">
        <v>8283735.9100000001</v>
      </c>
      <c r="P90" s="2">
        <v>12000</v>
      </c>
      <c r="Q90" s="2">
        <v>88794.27</v>
      </c>
      <c r="R90" s="2">
        <v>473118.6</v>
      </c>
      <c r="S90" s="2">
        <v>5987646.3300000001</v>
      </c>
      <c r="T90" s="2">
        <v>1780845.79</v>
      </c>
      <c r="U90" s="2">
        <v>742118.65</v>
      </c>
      <c r="V90" s="2">
        <v>4454050.97</v>
      </c>
      <c r="W90" s="2">
        <v>4608898.21</v>
      </c>
      <c r="X90" s="2">
        <v>5444940.1199999992</v>
      </c>
      <c r="Y90" s="2">
        <v>12594378.75</v>
      </c>
      <c r="Z90" s="2">
        <v>8107248.3700000001</v>
      </c>
      <c r="AA90" s="2">
        <v>9025854.5600000005</v>
      </c>
      <c r="AB90" s="2">
        <f>SUM(V90:AA90)</f>
        <v>44235370.979999997</v>
      </c>
      <c r="AC90" s="5">
        <f>AB90/I90</f>
        <v>9.6247858495846508E-2</v>
      </c>
      <c r="AD90" s="6">
        <v>13083</v>
      </c>
      <c r="AE90" s="6">
        <v>3072</v>
      </c>
      <c r="AF90" s="5">
        <v>0.23480853015363448</v>
      </c>
      <c r="AG90" s="5">
        <v>0.31780772361400017</v>
      </c>
      <c r="AH90" s="12">
        <f>(AC90-$AC$118)/($AC$119-$AC$118)</f>
        <v>0.46816972647270305</v>
      </c>
      <c r="AI90" s="12">
        <f>(AF90-$AF$118)/($AF$119-$AF$118)</f>
        <v>0.64061464766722964</v>
      </c>
      <c r="AJ90" s="12">
        <f>(AG90-$AG$118)/($AG$119-$AG$118)</f>
        <v>9.3652026324702375E-2</v>
      </c>
      <c r="AK90" s="12">
        <f>AVERAGE(AH90:AJ90)</f>
        <v>0.40081213348821176</v>
      </c>
      <c r="AL90">
        <v>89</v>
      </c>
    </row>
    <row r="91" spans="1:38" x14ac:dyDescent="0.3">
      <c r="A91" t="s">
        <v>68</v>
      </c>
      <c r="B91" t="s">
        <v>69</v>
      </c>
      <c r="C91" s="2">
        <v>310358807.76999998</v>
      </c>
      <c r="D91" s="2">
        <v>333650961.61000001</v>
      </c>
      <c r="E91" s="2">
        <v>337099515.67000002</v>
      </c>
      <c r="F91" s="2">
        <v>324581682.12</v>
      </c>
      <c r="G91" s="2">
        <v>337323199.20999998</v>
      </c>
      <c r="H91" s="2">
        <v>408657242.43000001</v>
      </c>
      <c r="I91" s="2">
        <f>SUM(C91:H91)</f>
        <v>2051671408.8100002</v>
      </c>
      <c r="J91" s="2">
        <v>17151712.77</v>
      </c>
      <c r="K91" s="2">
        <v>17693287.77</v>
      </c>
      <c r="L91" s="2">
        <v>18171857.780000001</v>
      </c>
      <c r="M91" s="2">
        <v>31364537.600000001</v>
      </c>
      <c r="N91" s="2">
        <v>24935199.440000001</v>
      </c>
      <c r="O91" s="2">
        <v>30660623.52</v>
      </c>
      <c r="P91" s="2">
        <v>1400546.69</v>
      </c>
      <c r="Q91" s="2">
        <v>1372594.75</v>
      </c>
      <c r="R91" s="2">
        <v>1653832.88</v>
      </c>
      <c r="S91" s="2">
        <v>7046473.5199999996</v>
      </c>
      <c r="T91" s="2">
        <v>2622108.7200000002</v>
      </c>
      <c r="U91" s="2">
        <v>1776638.12</v>
      </c>
      <c r="V91" s="2">
        <v>18552259.460000001</v>
      </c>
      <c r="W91" s="2">
        <v>19065882.52</v>
      </c>
      <c r="X91" s="2">
        <v>19825690.66</v>
      </c>
      <c r="Y91" s="2">
        <v>38411011.120000005</v>
      </c>
      <c r="Z91" s="2">
        <v>27557308.16</v>
      </c>
      <c r="AA91" s="2">
        <v>32437261.640000001</v>
      </c>
      <c r="AB91" s="2">
        <f>SUM(V91:AA91)</f>
        <v>155849413.56</v>
      </c>
      <c r="AC91" s="5">
        <f>AB91/I91</f>
        <v>7.5962170594556844E-2</v>
      </c>
      <c r="AD91" s="6">
        <v>59250</v>
      </c>
      <c r="AE91" s="6">
        <v>13465</v>
      </c>
      <c r="AF91" s="5">
        <v>0.22725738396624473</v>
      </c>
      <c r="AG91" s="5">
        <v>0.35389020002321353</v>
      </c>
      <c r="AH91" s="12">
        <f>(AC91-$AC$118)/($AC$119-$AC$118)</f>
        <v>0.33242057198037694</v>
      </c>
      <c r="AI91" s="12">
        <f>(AF91-$AF$118)/($AF$119-$AF$118)</f>
        <v>0.59493134767065803</v>
      </c>
      <c r="AJ91" s="12">
        <f>(AG91-$AG$118)/($AG$119-$AG$118)</f>
        <v>0.22519742207370561</v>
      </c>
      <c r="AK91" s="12">
        <f>AVERAGE(AH91:AJ91)</f>
        <v>0.38418311390824683</v>
      </c>
      <c r="AL91">
        <v>90</v>
      </c>
    </row>
    <row r="92" spans="1:38" x14ac:dyDescent="0.3">
      <c r="A92" t="s">
        <v>140</v>
      </c>
      <c r="B92" t="s">
        <v>141</v>
      </c>
      <c r="C92" s="2">
        <v>41443439.990000002</v>
      </c>
      <c r="D92" s="2">
        <v>42813103.380000003</v>
      </c>
      <c r="E92" s="2">
        <v>47440061.490000002</v>
      </c>
      <c r="F92" s="2">
        <v>57447373.07</v>
      </c>
      <c r="G92" s="2">
        <v>56082011.539999999</v>
      </c>
      <c r="H92" s="2">
        <v>63964820.5</v>
      </c>
      <c r="I92" s="2">
        <f>SUM(C92:H92)</f>
        <v>309190809.97000003</v>
      </c>
      <c r="J92" s="2">
        <v>3033013.19</v>
      </c>
      <c r="K92" s="2">
        <v>3068737.76</v>
      </c>
      <c r="L92" s="2">
        <v>3267137.89</v>
      </c>
      <c r="M92" s="2">
        <v>7475823.0599999996</v>
      </c>
      <c r="N92" s="2">
        <v>4129488.09</v>
      </c>
      <c r="O92" s="2">
        <v>4990388.7</v>
      </c>
      <c r="P92" s="2">
        <v>0</v>
      </c>
      <c r="Q92" s="2">
        <v>0</v>
      </c>
      <c r="R92" s="2">
        <v>0</v>
      </c>
      <c r="S92" s="2">
        <v>3486219.5</v>
      </c>
      <c r="T92" s="2">
        <v>365399.07</v>
      </c>
      <c r="U92" s="2">
        <v>18831</v>
      </c>
      <c r="V92" s="2">
        <v>3033013.19</v>
      </c>
      <c r="W92" s="2">
        <v>3068737.76</v>
      </c>
      <c r="X92" s="2">
        <v>3267137.89</v>
      </c>
      <c r="Y92" s="2">
        <v>10962042.559999999</v>
      </c>
      <c r="Z92" s="2">
        <v>4494887.16</v>
      </c>
      <c r="AA92" s="2">
        <v>5009219.7</v>
      </c>
      <c r="AB92" s="2">
        <f>SUM(V92:AA92)</f>
        <v>29835038.259999998</v>
      </c>
      <c r="AC92" s="5">
        <f>AB92/I92</f>
        <v>9.649393610015386E-2</v>
      </c>
      <c r="AD92" s="6">
        <v>8062</v>
      </c>
      <c r="AE92" s="6">
        <v>1655</v>
      </c>
      <c r="AF92" s="5">
        <v>0.20528404862317043</v>
      </c>
      <c r="AG92" s="5">
        <v>0.34909493904691541</v>
      </c>
      <c r="AH92" s="12">
        <f>(AC92-$AC$118)/($AC$119-$AC$118)</f>
        <v>0.46981644542484152</v>
      </c>
      <c r="AI92" s="12">
        <f>(AF92-$AF$118)/($AF$119-$AF$118)</f>
        <v>0.46199596998199899</v>
      </c>
      <c r="AJ92" s="12">
        <f>(AG92-$AG$118)/($AG$119-$AG$118)</f>
        <v>0.207715404052187</v>
      </c>
      <c r="AK92" s="12">
        <f>AVERAGE(AH92:AJ92)</f>
        <v>0.37984260648634249</v>
      </c>
      <c r="AL92">
        <v>91</v>
      </c>
    </row>
    <row r="93" spans="1:38" x14ac:dyDescent="0.3">
      <c r="A93" t="s">
        <v>56</v>
      </c>
      <c r="B93" t="s">
        <v>57</v>
      </c>
      <c r="C93" s="2">
        <v>15700616.539999999</v>
      </c>
      <c r="D93" s="2">
        <v>18664081.879999999</v>
      </c>
      <c r="E93" s="2">
        <v>19442705.850000001</v>
      </c>
      <c r="F93" s="2">
        <v>24090415.109999999</v>
      </c>
      <c r="G93" s="2">
        <v>20346296.640000001</v>
      </c>
      <c r="H93" s="2">
        <v>24153575.02</v>
      </c>
      <c r="I93" s="2">
        <f>SUM(C93:H93)</f>
        <v>122397691.03999999</v>
      </c>
      <c r="J93" s="2">
        <v>1099171.3</v>
      </c>
      <c r="K93" s="2">
        <v>1478953.87</v>
      </c>
      <c r="L93" s="2">
        <v>1417714.84</v>
      </c>
      <c r="M93" s="2">
        <v>1729294.62</v>
      </c>
      <c r="N93" s="2">
        <v>1331984.5</v>
      </c>
      <c r="O93" s="2">
        <v>1944846.09</v>
      </c>
      <c r="P93" s="2">
        <v>67956.990000000005</v>
      </c>
      <c r="Q93" s="2">
        <v>0</v>
      </c>
      <c r="R93" s="2">
        <v>0</v>
      </c>
      <c r="S93" s="2">
        <v>2803565.9</v>
      </c>
      <c r="T93" s="2">
        <v>22440</v>
      </c>
      <c r="U93" s="2">
        <v>0</v>
      </c>
      <c r="V93" s="2">
        <v>1167128.29</v>
      </c>
      <c r="W93" s="2">
        <v>1478953.87</v>
      </c>
      <c r="X93" s="2">
        <v>1417714.84</v>
      </c>
      <c r="Y93" s="2">
        <v>4532860.5199999996</v>
      </c>
      <c r="Z93" s="2">
        <v>1354424.5</v>
      </c>
      <c r="AA93" s="2">
        <v>1944846.09</v>
      </c>
      <c r="AB93" s="2">
        <f>SUM(V93:AA93)</f>
        <v>11895928.109999999</v>
      </c>
      <c r="AC93" s="5">
        <f>AB93/I93</f>
        <v>9.7190788559176081E-2</v>
      </c>
      <c r="AD93" s="6">
        <v>3251</v>
      </c>
      <c r="AE93" s="6">
        <v>638</v>
      </c>
      <c r="AF93" s="5">
        <v>0.19624730852045524</v>
      </c>
      <c r="AG93" s="5">
        <v>0.35448275862068968</v>
      </c>
      <c r="AH93" s="12">
        <f>(AC93-$AC$118)/($AC$119-$AC$118)</f>
        <v>0.474479690397281</v>
      </c>
      <c r="AI93" s="12">
        <f>(AF93-$AF$118)/($AF$119-$AF$118)</f>
        <v>0.40732504998407848</v>
      </c>
      <c r="AJ93" s="12">
        <f>(AG93-$AG$118)/($AG$119-$AG$118)</f>
        <v>0.22735770493027724</v>
      </c>
      <c r="AK93" s="12">
        <f>AVERAGE(AH93:AJ93)</f>
        <v>0.36972081510387889</v>
      </c>
      <c r="AL93">
        <v>92</v>
      </c>
    </row>
    <row r="94" spans="1:38" x14ac:dyDescent="0.3">
      <c r="A94" t="s">
        <v>96</v>
      </c>
      <c r="B94" t="s">
        <v>97</v>
      </c>
      <c r="C94" s="2">
        <v>60090617.039999999</v>
      </c>
      <c r="D94" s="2">
        <v>65808736.850000001</v>
      </c>
      <c r="E94" s="2">
        <v>57957353.310000002</v>
      </c>
      <c r="F94" s="2">
        <v>67134790.019999996</v>
      </c>
      <c r="G94" s="2">
        <v>77459175.459999993</v>
      </c>
      <c r="H94" s="2">
        <v>73333496.480000004</v>
      </c>
      <c r="I94" s="2">
        <f>SUM(C94:H94)</f>
        <v>401784169.15999997</v>
      </c>
      <c r="J94" s="2">
        <v>3629827.09</v>
      </c>
      <c r="K94" s="2">
        <v>3974769.23</v>
      </c>
      <c r="L94" s="2">
        <v>5139516.4400000004</v>
      </c>
      <c r="M94" s="2">
        <v>10713887.32</v>
      </c>
      <c r="N94" s="2">
        <v>5497722.5300000003</v>
      </c>
      <c r="O94" s="2">
        <v>6841605.8099999996</v>
      </c>
      <c r="P94" s="2">
        <v>248661.25</v>
      </c>
      <c r="Q94" s="2">
        <v>289820.25</v>
      </c>
      <c r="R94" s="2">
        <v>83137.5</v>
      </c>
      <c r="S94" s="2">
        <v>849360.34</v>
      </c>
      <c r="T94" s="2">
        <v>163841.43</v>
      </c>
      <c r="U94" s="2">
        <v>3060</v>
      </c>
      <c r="V94" s="2">
        <v>3878488.34</v>
      </c>
      <c r="W94" s="2">
        <v>4264589.4800000004</v>
      </c>
      <c r="X94" s="2">
        <v>5222653.9400000004</v>
      </c>
      <c r="Y94" s="2">
        <v>11563247.66</v>
      </c>
      <c r="Z94" s="2">
        <v>5661563.96</v>
      </c>
      <c r="AA94" s="2">
        <v>6844665.8099999996</v>
      </c>
      <c r="AB94" s="2">
        <f>SUM(V94:AA94)</f>
        <v>37435209.190000005</v>
      </c>
      <c r="AC94" s="5">
        <f>AB94/I94</f>
        <v>9.3172434514443042E-2</v>
      </c>
      <c r="AD94" s="6">
        <v>10670</v>
      </c>
      <c r="AE94" s="6">
        <v>2101</v>
      </c>
      <c r="AF94" s="5">
        <v>0.19690721649484536</v>
      </c>
      <c r="AG94" s="5">
        <v>0.3565549676660788</v>
      </c>
      <c r="AH94" s="12">
        <f>(AC94-$AC$118)/($AC$119-$AC$118)</f>
        <v>0.44758939381588436</v>
      </c>
      <c r="AI94" s="12">
        <f>(AF94-$AF$118)/($AF$119-$AF$118)</f>
        <v>0.41131739408867785</v>
      </c>
      <c r="AJ94" s="12">
        <f>(AG94-$AG$118)/($AG$119-$AG$118)</f>
        <v>0.23491232939282586</v>
      </c>
      <c r="AK94" s="12">
        <f>AVERAGE(AH94:AJ94)</f>
        <v>0.36460637243246269</v>
      </c>
      <c r="AL94">
        <v>93</v>
      </c>
    </row>
    <row r="95" spans="1:38" x14ac:dyDescent="0.3">
      <c r="A95" t="s">
        <v>226</v>
      </c>
      <c r="B95" t="s">
        <v>227</v>
      </c>
      <c r="C95" s="2">
        <v>61898644.200000003</v>
      </c>
      <c r="D95" s="2">
        <v>63891109.479999997</v>
      </c>
      <c r="E95" s="2">
        <v>63949497.5</v>
      </c>
      <c r="F95" s="2">
        <v>71506600.540000007</v>
      </c>
      <c r="G95" s="2">
        <v>74237438.040000007</v>
      </c>
      <c r="H95" s="2">
        <v>85339494.989999995</v>
      </c>
      <c r="I95" s="2">
        <f>SUM(C95:H95)</f>
        <v>420822784.75000006</v>
      </c>
      <c r="J95" s="2">
        <v>3662690.36</v>
      </c>
      <c r="K95" s="2">
        <v>3766950.82</v>
      </c>
      <c r="L95" s="2">
        <v>3738371.76</v>
      </c>
      <c r="M95" s="2">
        <v>5264056.3899999997</v>
      </c>
      <c r="N95" s="2">
        <v>4282192.55</v>
      </c>
      <c r="O95" s="2">
        <v>5652205.3200000003</v>
      </c>
      <c r="P95" s="2">
        <v>15000</v>
      </c>
      <c r="Q95" s="2">
        <v>62305.62</v>
      </c>
      <c r="R95" s="2">
        <v>13278.63</v>
      </c>
      <c r="S95" s="2">
        <v>5241881.62</v>
      </c>
      <c r="T95" s="2">
        <v>452509.4</v>
      </c>
      <c r="U95" s="2">
        <v>117086.12</v>
      </c>
      <c r="V95" s="2">
        <v>3677690.36</v>
      </c>
      <c r="W95" s="2">
        <v>3829256.44</v>
      </c>
      <c r="X95" s="2">
        <v>3751650.3899999997</v>
      </c>
      <c r="Y95" s="2">
        <v>10505938.01</v>
      </c>
      <c r="Z95" s="2">
        <v>4734701.95</v>
      </c>
      <c r="AA95" s="2">
        <v>5769291.4400000004</v>
      </c>
      <c r="AB95" s="2">
        <f>SUM(V95:AA95)</f>
        <v>32268528.59</v>
      </c>
      <c r="AC95" s="5">
        <f>AB95/I95</f>
        <v>7.6679613745652811E-2</v>
      </c>
      <c r="AD95" s="6">
        <v>10306</v>
      </c>
      <c r="AE95" s="6">
        <v>2204</v>
      </c>
      <c r="AF95" s="5">
        <v>0.21385600620997477</v>
      </c>
      <c r="AG95" s="5">
        <v>0.35223214285714288</v>
      </c>
      <c r="AH95" s="12">
        <f>(AC95-$AC$118)/($AC$119-$AC$118)</f>
        <v>0.33722160715510208</v>
      </c>
      <c r="AI95" s="12">
        <f>(AF95-$AF$118)/($AF$119-$AF$118)</f>
        <v>0.5138550255846871</v>
      </c>
      <c r="AJ95" s="12">
        <f>(AG95-$AG$118)/($AG$119-$AG$118)</f>
        <v>0.21915266551066823</v>
      </c>
      <c r="AK95" s="12">
        <f>AVERAGE(AH95:AJ95)</f>
        <v>0.35674309941681909</v>
      </c>
      <c r="AL95">
        <v>94</v>
      </c>
    </row>
    <row r="96" spans="1:38" x14ac:dyDescent="0.3">
      <c r="A96" t="s">
        <v>198</v>
      </c>
      <c r="B96" t="s">
        <v>199</v>
      </c>
      <c r="C96" s="2">
        <v>52416043.340000004</v>
      </c>
      <c r="D96" s="2">
        <v>61473313.869999997</v>
      </c>
      <c r="E96" s="2">
        <v>60771277.200000003</v>
      </c>
      <c r="F96" s="2">
        <v>68888334.319999993</v>
      </c>
      <c r="G96" s="2">
        <v>64801916.979999997</v>
      </c>
      <c r="H96" s="2">
        <v>87308562.609999999</v>
      </c>
      <c r="I96" s="2">
        <f>SUM(C96:H96)</f>
        <v>395659448.32000005</v>
      </c>
      <c r="J96" s="2">
        <v>5122872.0999999996</v>
      </c>
      <c r="K96" s="2">
        <v>4782477.07</v>
      </c>
      <c r="L96" s="2">
        <v>4756521.74</v>
      </c>
      <c r="M96" s="2">
        <v>5977137.1900000004</v>
      </c>
      <c r="N96" s="2">
        <v>5918773.8399999999</v>
      </c>
      <c r="O96" s="2">
        <v>6904568.8899999997</v>
      </c>
      <c r="P96" s="2">
        <v>424278.74</v>
      </c>
      <c r="Q96" s="2">
        <v>465143.98</v>
      </c>
      <c r="R96" s="2">
        <v>470224.4</v>
      </c>
      <c r="S96" s="2">
        <v>6189111.2199999997</v>
      </c>
      <c r="T96" s="2">
        <v>748205.26</v>
      </c>
      <c r="U96" s="2">
        <v>20155.490000000002</v>
      </c>
      <c r="V96" s="2">
        <v>5547150.8399999999</v>
      </c>
      <c r="W96" s="2">
        <v>5247621.0500000007</v>
      </c>
      <c r="X96" s="2">
        <v>5226746.1400000006</v>
      </c>
      <c r="Y96" s="2">
        <v>12166248.41</v>
      </c>
      <c r="Z96" s="2">
        <v>6666979.0999999996</v>
      </c>
      <c r="AA96" s="2">
        <v>6924724.3799999999</v>
      </c>
      <c r="AB96" s="2">
        <f>SUM(V96:AA96)</f>
        <v>41779469.920000002</v>
      </c>
      <c r="AC96" s="5">
        <f>AB96/I96</f>
        <v>0.10559452098869063</v>
      </c>
      <c r="AD96" s="6">
        <v>9026</v>
      </c>
      <c r="AE96" s="6">
        <v>1742</v>
      </c>
      <c r="AF96" s="5">
        <v>0.19299800576113449</v>
      </c>
      <c r="AG96" s="5">
        <v>0.33243272452177675</v>
      </c>
      <c r="AH96" s="12">
        <f>(AC96-$AC$118)/($AC$119-$AC$118)</f>
        <v>0.53071636215509777</v>
      </c>
      <c r="AI96" s="12">
        <f>(AF96-$AF$118)/($AF$119-$AF$118)</f>
        <v>0.3876672564451813</v>
      </c>
      <c r="AJ96" s="12">
        <f>(AG96-$AG$118)/($AG$119-$AG$118)</f>
        <v>0.14697019413625984</v>
      </c>
      <c r="AK96" s="12">
        <f>AVERAGE(AH96:AJ96)</f>
        <v>0.3551179375788463</v>
      </c>
      <c r="AL96">
        <v>95</v>
      </c>
    </row>
    <row r="97" spans="1:38" x14ac:dyDescent="0.3">
      <c r="A97" t="s">
        <v>222</v>
      </c>
      <c r="B97" t="s">
        <v>223</v>
      </c>
      <c r="C97" s="2">
        <v>91441816.5</v>
      </c>
      <c r="D97" s="2">
        <v>95297810.590000004</v>
      </c>
      <c r="E97" s="2">
        <v>101785047.39</v>
      </c>
      <c r="F97" s="2">
        <v>111759006.81999999</v>
      </c>
      <c r="G97" s="2">
        <v>118026211.56999999</v>
      </c>
      <c r="H97" s="2">
        <v>119526242.73</v>
      </c>
      <c r="I97" s="2">
        <f>SUM(C97:H97)</f>
        <v>637836135.60000002</v>
      </c>
      <c r="J97" s="2">
        <v>5489457.5</v>
      </c>
      <c r="K97" s="2">
        <v>5505567.7999999998</v>
      </c>
      <c r="L97" s="2">
        <v>5558123.79</v>
      </c>
      <c r="M97" s="2">
        <v>16033220.4</v>
      </c>
      <c r="N97" s="2">
        <v>7116249.3499999996</v>
      </c>
      <c r="O97" s="2">
        <v>8944204.5299999993</v>
      </c>
      <c r="P97" s="2">
        <v>0</v>
      </c>
      <c r="Q97" s="2">
        <v>0</v>
      </c>
      <c r="R97" s="2">
        <v>0</v>
      </c>
      <c r="S97" s="2">
        <v>5984905.9400000004</v>
      </c>
      <c r="T97" s="2">
        <v>3488176.18</v>
      </c>
      <c r="U97" s="2">
        <v>66017.14</v>
      </c>
      <c r="V97" s="2">
        <v>5489457.5</v>
      </c>
      <c r="W97" s="2">
        <v>5505567.7999999998</v>
      </c>
      <c r="X97" s="2">
        <v>5558123.79</v>
      </c>
      <c r="Y97" s="2">
        <v>22018126.34</v>
      </c>
      <c r="Z97" s="2">
        <v>10604425.529999999</v>
      </c>
      <c r="AA97" s="2">
        <v>9010221.6699999999</v>
      </c>
      <c r="AB97" s="2">
        <f>SUM(V97:AA97)</f>
        <v>58185922.630000003</v>
      </c>
      <c r="AC97" s="5">
        <f>AB97/I97</f>
        <v>9.1223935713936374E-2</v>
      </c>
      <c r="AD97" s="6">
        <v>15953</v>
      </c>
      <c r="AE97" s="6">
        <v>3121</v>
      </c>
      <c r="AF97" s="5">
        <v>0.19563718422867171</v>
      </c>
      <c r="AG97" s="5">
        <v>0.3537516291193446</v>
      </c>
      <c r="AH97" s="12">
        <f>(AC97-$AC$118)/($AC$119-$AC$118)</f>
        <v>0.43455029620257263</v>
      </c>
      <c r="AI97" s="12">
        <f>(AF97-$AF$118)/($AF$119-$AF$118)</f>
        <v>0.40363388968005876</v>
      </c>
      <c r="AJ97" s="12">
        <f>(AG97-$AG$118)/($AG$119-$AG$118)</f>
        <v>0.22469223600548771</v>
      </c>
      <c r="AK97" s="12">
        <f>AVERAGE(AH97:AJ97)</f>
        <v>0.35429214062937303</v>
      </c>
      <c r="AL97">
        <v>96</v>
      </c>
    </row>
    <row r="98" spans="1:38" x14ac:dyDescent="0.3">
      <c r="A98" t="s">
        <v>72</v>
      </c>
      <c r="B98" t="s">
        <v>73</v>
      </c>
      <c r="C98" s="2">
        <v>34841237.759999998</v>
      </c>
      <c r="D98" s="2">
        <v>38101074.770000003</v>
      </c>
      <c r="E98" s="2">
        <v>37946659.369999997</v>
      </c>
      <c r="F98" s="2">
        <v>48225764.5</v>
      </c>
      <c r="G98" s="2">
        <v>49629800.799999997</v>
      </c>
      <c r="H98" s="2">
        <v>55602219</v>
      </c>
      <c r="I98" s="2">
        <f>SUM(C98:H98)</f>
        <v>264346756.19999999</v>
      </c>
      <c r="J98" s="2">
        <v>1881712.91</v>
      </c>
      <c r="K98" s="2">
        <v>2027196.94</v>
      </c>
      <c r="L98" s="2">
        <v>2240272.5</v>
      </c>
      <c r="M98" s="2">
        <v>7526291.9199999999</v>
      </c>
      <c r="N98" s="2">
        <v>3021197.77</v>
      </c>
      <c r="O98" s="2">
        <v>3950649.78</v>
      </c>
      <c r="P98" s="2">
        <v>0</v>
      </c>
      <c r="Q98" s="2">
        <v>0</v>
      </c>
      <c r="R98" s="2">
        <v>0</v>
      </c>
      <c r="S98" s="2">
        <v>495366.51</v>
      </c>
      <c r="T98" s="2">
        <v>91024</v>
      </c>
      <c r="U98" s="2">
        <v>0</v>
      </c>
      <c r="V98" s="2">
        <v>1881712.91</v>
      </c>
      <c r="W98" s="2">
        <v>2027196.94</v>
      </c>
      <c r="X98" s="2">
        <v>2240272.5</v>
      </c>
      <c r="Y98" s="2">
        <v>8021658.4299999997</v>
      </c>
      <c r="Z98" s="2">
        <v>3112221.77</v>
      </c>
      <c r="AA98" s="2">
        <v>3950649.78</v>
      </c>
      <c r="AB98" s="2">
        <f>SUM(V98:AA98)</f>
        <v>21233712.330000002</v>
      </c>
      <c r="AC98" s="5">
        <f>AB98/I98</f>
        <v>8.0325223714623376E-2</v>
      </c>
      <c r="AD98" s="6">
        <v>6107</v>
      </c>
      <c r="AE98" s="6">
        <v>1320</v>
      </c>
      <c r="AF98" s="5">
        <v>0.21614540691010317</v>
      </c>
      <c r="AG98" s="5">
        <v>0.33086473535177519</v>
      </c>
      <c r="AH98" s="12">
        <f>(AC98-$AC$118)/($AC$119-$AC$118)</f>
        <v>0.3616175494226101</v>
      </c>
      <c r="AI98" s="12">
        <f>(AF98-$AF$118)/($AF$119-$AF$118)</f>
        <v>0.52770555587517276</v>
      </c>
      <c r="AJ98" s="12">
        <f>(AG98-$AG$118)/($AG$119-$AG$118)</f>
        <v>0.14125379724712228</v>
      </c>
      <c r="AK98" s="12">
        <f>AVERAGE(AH98:AJ98)</f>
        <v>0.34352563418163501</v>
      </c>
      <c r="AL98">
        <v>97</v>
      </c>
    </row>
    <row r="99" spans="1:38" x14ac:dyDescent="0.3">
      <c r="A99" t="s">
        <v>82</v>
      </c>
      <c r="B99" t="s">
        <v>83</v>
      </c>
      <c r="C99" s="2">
        <v>47581719.969999999</v>
      </c>
      <c r="D99" s="2">
        <v>51836784.869999997</v>
      </c>
      <c r="E99" s="2">
        <v>57439447.020000003</v>
      </c>
      <c r="F99" s="2">
        <v>70798602.269999996</v>
      </c>
      <c r="G99" s="2">
        <v>85499954.5</v>
      </c>
      <c r="H99" s="2">
        <v>65691298.93</v>
      </c>
      <c r="I99" s="2">
        <f>SUM(C99:H99)</f>
        <v>378847807.56</v>
      </c>
      <c r="J99" s="2">
        <v>2294768.35</v>
      </c>
      <c r="K99" s="2">
        <v>2230512.3199999998</v>
      </c>
      <c r="L99" s="2">
        <v>2442812.35</v>
      </c>
      <c r="M99" s="2">
        <v>6588540.4000000004</v>
      </c>
      <c r="N99" s="2">
        <v>2714183.45</v>
      </c>
      <c r="O99" s="2">
        <v>3310236.24</v>
      </c>
      <c r="P99" s="2">
        <v>111510.88</v>
      </c>
      <c r="Q99" s="2">
        <v>167477.21</v>
      </c>
      <c r="R99" s="2">
        <v>48443.92</v>
      </c>
      <c r="S99" s="2">
        <v>2420731.25</v>
      </c>
      <c r="T99" s="2">
        <v>380698.24</v>
      </c>
      <c r="U99" s="2">
        <v>12700.13</v>
      </c>
      <c r="V99" s="2">
        <v>2406279.23</v>
      </c>
      <c r="W99" s="2">
        <v>2397989.5299999998</v>
      </c>
      <c r="X99" s="2">
        <v>2491256.27</v>
      </c>
      <c r="Y99" s="2">
        <v>9009271.6500000004</v>
      </c>
      <c r="Z99" s="2">
        <v>3094881.6900000004</v>
      </c>
      <c r="AA99" s="2">
        <v>3322936.37</v>
      </c>
      <c r="AB99" s="2">
        <f>SUM(V99:AA99)</f>
        <v>22722614.740000002</v>
      </c>
      <c r="AC99" s="5">
        <f>AB99/I99</f>
        <v>5.9978213642958217E-2</v>
      </c>
      <c r="AD99" s="6">
        <v>9020</v>
      </c>
      <c r="AE99" s="6">
        <v>1839</v>
      </c>
      <c r="AF99" s="5">
        <v>0.20388026607538803</v>
      </c>
      <c r="AG99" s="5">
        <v>0.38751892710361235</v>
      </c>
      <c r="AH99" s="12">
        <f>(AC99-$AC$118)/($AC$119-$AC$118)</f>
        <v>0.22545803503415354</v>
      </c>
      <c r="AI99" s="12">
        <f>(AF99-$AF$118)/($AF$119-$AF$118)</f>
        <v>0.45350329646345561</v>
      </c>
      <c r="AJ99" s="12">
        <f>(AG99-$AG$118)/($AG$119-$AG$118)</f>
        <v>0.34779721711429018</v>
      </c>
      <c r="AK99" s="12">
        <f>AVERAGE(AH99:AJ99)</f>
        <v>0.34225284953729979</v>
      </c>
      <c r="AL99">
        <v>98</v>
      </c>
    </row>
    <row r="100" spans="1:38" x14ac:dyDescent="0.3">
      <c r="A100" t="s">
        <v>164</v>
      </c>
      <c r="B100" t="s">
        <v>165</v>
      </c>
      <c r="C100" s="2">
        <v>53030295.159999996</v>
      </c>
      <c r="D100" s="2">
        <v>57641221.920000002</v>
      </c>
      <c r="E100" s="2">
        <v>58654263.840000004</v>
      </c>
      <c r="F100" s="2">
        <v>64451012.039999999</v>
      </c>
      <c r="G100" s="2">
        <v>62460406.990000002</v>
      </c>
      <c r="H100" s="2">
        <v>68758739.790000007</v>
      </c>
      <c r="I100" s="2">
        <f>SUM(C100:H100)</f>
        <v>364995939.74000001</v>
      </c>
      <c r="J100" s="2">
        <v>3225944.96</v>
      </c>
      <c r="K100" s="2">
        <v>3173546.47</v>
      </c>
      <c r="L100" s="2">
        <v>3750993.15</v>
      </c>
      <c r="M100" s="2">
        <v>5746363.1100000003</v>
      </c>
      <c r="N100" s="2">
        <v>4326701.09</v>
      </c>
      <c r="O100" s="2">
        <v>5592265.3300000001</v>
      </c>
      <c r="P100" s="2">
        <v>436.1</v>
      </c>
      <c r="Q100" s="2">
        <v>420</v>
      </c>
      <c r="R100" s="2">
        <v>560</v>
      </c>
      <c r="S100" s="2">
        <v>7460712.2400000002</v>
      </c>
      <c r="T100" s="2">
        <v>1056258.72</v>
      </c>
      <c r="U100" s="2">
        <v>490857.15</v>
      </c>
      <c r="V100" s="2">
        <v>3226381.06</v>
      </c>
      <c r="W100" s="2">
        <v>3173966.47</v>
      </c>
      <c r="X100" s="2">
        <v>3751553.15</v>
      </c>
      <c r="Y100" s="2">
        <v>13207075.350000001</v>
      </c>
      <c r="Z100" s="2">
        <v>5382959.8099999996</v>
      </c>
      <c r="AA100" s="2">
        <v>6083122.4800000004</v>
      </c>
      <c r="AB100" s="2">
        <f>SUM(V100:AA100)</f>
        <v>34825058.32</v>
      </c>
      <c r="AC100" s="5">
        <f>AB100/I100</f>
        <v>9.5412180050022388E-2</v>
      </c>
      <c r="AD100" s="6">
        <v>8965</v>
      </c>
      <c r="AE100" s="6">
        <v>1751</v>
      </c>
      <c r="AF100" s="5">
        <v>0.19531511433351925</v>
      </c>
      <c r="AG100" s="5">
        <v>0.33489761092150172</v>
      </c>
      <c r="AH100" s="12">
        <f>(AC100-$AC$118)/($AC$119-$AC$118)</f>
        <v>0.46257747626161344</v>
      </c>
      <c r="AI100" s="12">
        <f>(AF100-$AF$118)/($AF$119-$AF$118)</f>
        <v>0.40168541520015993</v>
      </c>
      <c r="AJ100" s="12">
        <f>(AG100-$AG$118)/($AG$119-$AG$118)</f>
        <v>0.15595639711331949</v>
      </c>
      <c r="AK100" s="12">
        <f>AVERAGE(AH100:AJ100)</f>
        <v>0.34007309619169762</v>
      </c>
      <c r="AL100">
        <v>99</v>
      </c>
    </row>
    <row r="101" spans="1:38" x14ac:dyDescent="0.3">
      <c r="A101" t="s">
        <v>180</v>
      </c>
      <c r="B101" t="s">
        <v>181</v>
      </c>
      <c r="C101" s="2">
        <v>92263326.260000005</v>
      </c>
      <c r="D101" s="2">
        <v>100556467.15000001</v>
      </c>
      <c r="E101" s="2">
        <v>103297823.75</v>
      </c>
      <c r="F101" s="2">
        <v>110395105.18000001</v>
      </c>
      <c r="G101" s="2">
        <v>103293171.47</v>
      </c>
      <c r="H101" s="2">
        <v>114562032.73</v>
      </c>
      <c r="I101" s="2">
        <f>SUM(C101:H101)</f>
        <v>624367926.54000008</v>
      </c>
      <c r="J101" s="2">
        <v>5919729.7800000003</v>
      </c>
      <c r="K101" s="2">
        <v>5596815.0599999996</v>
      </c>
      <c r="L101" s="2">
        <v>5669430.6500000004</v>
      </c>
      <c r="M101" s="2">
        <v>8271009.8499999996</v>
      </c>
      <c r="N101" s="2">
        <v>6496288.79</v>
      </c>
      <c r="O101" s="2">
        <v>7922714.5599999996</v>
      </c>
      <c r="P101" s="2">
        <v>92676.4</v>
      </c>
      <c r="Q101" s="2">
        <v>22961.25</v>
      </c>
      <c r="R101" s="2">
        <v>3000</v>
      </c>
      <c r="S101" s="2">
        <v>8833144.2200000007</v>
      </c>
      <c r="T101" s="2">
        <v>342523.4</v>
      </c>
      <c r="U101" s="2">
        <v>66394.94</v>
      </c>
      <c r="V101" s="2">
        <v>6012406.1800000006</v>
      </c>
      <c r="W101" s="2">
        <v>5619776.3099999996</v>
      </c>
      <c r="X101" s="2">
        <v>5672430.6500000004</v>
      </c>
      <c r="Y101" s="2">
        <v>17104154.07</v>
      </c>
      <c r="Z101" s="2">
        <v>6838812.1900000004</v>
      </c>
      <c r="AA101" s="2">
        <v>7989109.5</v>
      </c>
      <c r="AB101" s="2">
        <f>SUM(V101:AA101)</f>
        <v>49236688.899999999</v>
      </c>
      <c r="AC101" s="5">
        <f>AB101/I101</f>
        <v>7.8858453176559276E-2</v>
      </c>
      <c r="AD101" s="6">
        <v>18329</v>
      </c>
      <c r="AE101" s="6">
        <v>3690</v>
      </c>
      <c r="AF101" s="5">
        <v>0.20132031207376289</v>
      </c>
      <c r="AG101" s="5">
        <v>0.35522482919336901</v>
      </c>
      <c r="AH101" s="12">
        <f>(AC101-$AC$118)/($AC$119-$AC$118)</f>
        <v>0.35180211396164174</v>
      </c>
      <c r="AI101" s="12">
        <f>(AF101-$AF$118)/($AF$119-$AF$118)</f>
        <v>0.43801595934515625</v>
      </c>
      <c r="AJ101" s="12">
        <f>(AG101-$AG$118)/($AG$119-$AG$118)</f>
        <v>0.23006306157070636</v>
      </c>
      <c r="AK101" s="12">
        <f>AVERAGE(AH101:AJ101)</f>
        <v>0.33996037829250142</v>
      </c>
      <c r="AL101">
        <v>100</v>
      </c>
    </row>
    <row r="102" spans="1:38" x14ac:dyDescent="0.3">
      <c r="A102" t="s">
        <v>160</v>
      </c>
      <c r="B102" t="s">
        <v>161</v>
      </c>
      <c r="C102" s="2">
        <v>51788025.880000003</v>
      </c>
      <c r="D102" s="2">
        <v>51354276.140000001</v>
      </c>
      <c r="E102" s="2">
        <v>49964557.960000001</v>
      </c>
      <c r="F102" s="2">
        <v>59564676.390000001</v>
      </c>
      <c r="G102" s="2">
        <v>74986189.700000003</v>
      </c>
      <c r="H102" s="2">
        <v>70707222.359999999</v>
      </c>
      <c r="I102" s="2">
        <f>SUM(C102:H102)</f>
        <v>358364948.43000001</v>
      </c>
      <c r="J102" s="2">
        <v>2246013.69</v>
      </c>
      <c r="K102" s="2">
        <v>2230187.15</v>
      </c>
      <c r="L102" s="2">
        <v>2856109.36</v>
      </c>
      <c r="M102" s="2">
        <v>4196619.8499999996</v>
      </c>
      <c r="N102" s="2">
        <v>3494886.2</v>
      </c>
      <c r="O102" s="2">
        <v>4653374.45</v>
      </c>
      <c r="P102" s="2">
        <v>0</v>
      </c>
      <c r="Q102" s="2">
        <v>0</v>
      </c>
      <c r="R102" s="2">
        <v>17206.38</v>
      </c>
      <c r="S102" s="2">
        <v>6827184.1100000003</v>
      </c>
      <c r="T102" s="2">
        <v>201339.14</v>
      </c>
      <c r="U102" s="2">
        <v>202978.36</v>
      </c>
      <c r="V102" s="2">
        <v>2246013.69</v>
      </c>
      <c r="W102" s="2">
        <v>2230187.15</v>
      </c>
      <c r="X102" s="2">
        <v>2873315.7399999998</v>
      </c>
      <c r="Y102" s="2">
        <v>11023803.960000001</v>
      </c>
      <c r="Z102" s="2">
        <v>3696225.3400000003</v>
      </c>
      <c r="AA102" s="2">
        <v>4856352.8100000005</v>
      </c>
      <c r="AB102" s="2">
        <f>SUM(V102:AA102)</f>
        <v>26925898.689999998</v>
      </c>
      <c r="AC102" s="5">
        <f>AB102/I102</f>
        <v>7.5135413795245867E-2</v>
      </c>
      <c r="AD102" s="6">
        <v>8528</v>
      </c>
      <c r="AE102" s="6">
        <v>1829</v>
      </c>
      <c r="AF102" s="5">
        <v>0.21446998123827393</v>
      </c>
      <c r="AG102" s="5">
        <v>0.33775059463132856</v>
      </c>
      <c r="AH102" s="12">
        <f>(AC102-$AC$118)/($AC$119-$AC$118)</f>
        <v>0.32688802425395197</v>
      </c>
      <c r="AI102" s="12">
        <f>(AF102-$AF$118)/($AF$119-$AF$118)</f>
        <v>0.51756948226611565</v>
      </c>
      <c r="AJ102" s="12">
        <f>(AG102-$AG$118)/($AG$119-$AG$118)</f>
        <v>0.16635748119963242</v>
      </c>
      <c r="AK102" s="12">
        <f>AVERAGE(AH102:AJ102)</f>
        <v>0.33693832923990003</v>
      </c>
      <c r="AL102">
        <v>101</v>
      </c>
    </row>
    <row r="103" spans="1:38" x14ac:dyDescent="0.3">
      <c r="A103" t="s">
        <v>104</v>
      </c>
      <c r="B103" t="s">
        <v>105</v>
      </c>
      <c r="C103" s="2">
        <v>69598065.329999998</v>
      </c>
      <c r="D103" s="2">
        <v>73461018.090000004</v>
      </c>
      <c r="E103" s="2">
        <v>76226835.239999995</v>
      </c>
      <c r="F103" s="2">
        <v>82104262.060000002</v>
      </c>
      <c r="G103" s="2">
        <v>76027861.299999997</v>
      </c>
      <c r="H103" s="2">
        <v>91796967.680000007</v>
      </c>
      <c r="I103" s="2">
        <f>SUM(C103:H103)</f>
        <v>469215009.70000005</v>
      </c>
      <c r="J103" s="2">
        <v>4856146.74</v>
      </c>
      <c r="K103" s="2">
        <v>5120232.3099999996</v>
      </c>
      <c r="L103" s="2">
        <v>5287312.0199999996</v>
      </c>
      <c r="M103" s="2">
        <v>8035452.8899999997</v>
      </c>
      <c r="N103" s="2">
        <v>6627951.7300000004</v>
      </c>
      <c r="O103" s="2">
        <v>8531276.7300000004</v>
      </c>
      <c r="P103" s="2">
        <v>3500</v>
      </c>
      <c r="Q103" s="2">
        <v>73920</v>
      </c>
      <c r="R103" s="2">
        <v>0</v>
      </c>
      <c r="S103" s="2">
        <v>7891738.3499999996</v>
      </c>
      <c r="T103" s="2">
        <v>18654.52</v>
      </c>
      <c r="U103" s="2">
        <v>832.18</v>
      </c>
      <c r="V103" s="2">
        <v>4859646.74</v>
      </c>
      <c r="W103" s="2">
        <v>5194152.3099999996</v>
      </c>
      <c r="X103" s="2">
        <v>5287312.0199999996</v>
      </c>
      <c r="Y103" s="2">
        <v>15927191.239999998</v>
      </c>
      <c r="Z103" s="2">
        <v>6646606.25</v>
      </c>
      <c r="AA103" s="2">
        <v>8532108.9100000001</v>
      </c>
      <c r="AB103" s="2">
        <f>SUM(V103:AA103)</f>
        <v>46447017.469999999</v>
      </c>
      <c r="AC103" s="5">
        <f>AB103/I103</f>
        <v>9.8988771692739813E-2</v>
      </c>
      <c r="AD103" s="6">
        <v>11682</v>
      </c>
      <c r="AE103" s="6">
        <v>2478</v>
      </c>
      <c r="AF103" s="5">
        <v>0.21212121212121213</v>
      </c>
      <c r="AG103" s="5">
        <v>0.29211927582534614</v>
      </c>
      <c r="AH103" s="12">
        <f>(AC103-$AC$118)/($AC$119-$AC$118)</f>
        <v>0.48651155697042403</v>
      </c>
      <c r="AI103" s="12">
        <f>(AF103-$AF$118)/($AF$119-$AF$118)</f>
        <v>0.50335978197232389</v>
      </c>
      <c r="AJ103" s="12">
        <f>(AG103-$AG$118)/($AG$119-$AG$118)</f>
        <v>0</v>
      </c>
      <c r="AK103" s="12">
        <f>AVERAGE(AH103:AJ103)</f>
        <v>0.32995711298091596</v>
      </c>
      <c r="AL103">
        <v>102</v>
      </c>
    </row>
    <row r="104" spans="1:38" x14ac:dyDescent="0.3">
      <c r="A104" t="s">
        <v>192</v>
      </c>
      <c r="B104" t="s">
        <v>193</v>
      </c>
      <c r="C104" s="2">
        <v>51631385.509999998</v>
      </c>
      <c r="D104" s="2">
        <v>50133466.07</v>
      </c>
      <c r="E104" s="2">
        <v>42469426.149999999</v>
      </c>
      <c r="F104" s="2">
        <v>46331305.090000004</v>
      </c>
      <c r="G104" s="2">
        <v>43736958.490000002</v>
      </c>
      <c r="H104" s="2">
        <v>55889735.450000003</v>
      </c>
      <c r="I104" s="2">
        <f>SUM(C104:H104)</f>
        <v>290192276.75999999</v>
      </c>
      <c r="J104" s="2">
        <v>2540153.4500000002</v>
      </c>
      <c r="K104" s="2">
        <v>2455758.36</v>
      </c>
      <c r="L104" s="2">
        <v>2711547.88</v>
      </c>
      <c r="M104" s="2">
        <v>3257474.19</v>
      </c>
      <c r="N104" s="2">
        <v>3082332.82</v>
      </c>
      <c r="O104" s="2">
        <v>3720844.07</v>
      </c>
      <c r="P104" s="2">
        <v>74909.02</v>
      </c>
      <c r="Q104" s="2">
        <v>30295.29</v>
      </c>
      <c r="R104" s="2">
        <v>15921.36</v>
      </c>
      <c r="S104" s="2">
        <v>4031174.89</v>
      </c>
      <c r="T104" s="2">
        <v>74242.92</v>
      </c>
      <c r="U104" s="2">
        <v>10071.09</v>
      </c>
      <c r="V104" s="2">
        <v>2615062.4700000002</v>
      </c>
      <c r="W104" s="2">
        <v>2486053.65</v>
      </c>
      <c r="X104" s="2">
        <v>2727469.2399999998</v>
      </c>
      <c r="Y104" s="2">
        <v>7288649.0800000001</v>
      </c>
      <c r="Z104" s="2">
        <v>3156575.7399999998</v>
      </c>
      <c r="AA104" s="2">
        <v>3730915.1599999997</v>
      </c>
      <c r="AB104" s="2">
        <f>SUM(V104:AA104)</f>
        <v>22004725.34</v>
      </c>
      <c r="AC104" s="5">
        <f>AB104/I104</f>
        <v>7.5828087451819889E-2</v>
      </c>
      <c r="AD104" s="6">
        <v>7920</v>
      </c>
      <c r="AE104" s="6">
        <v>1496</v>
      </c>
      <c r="AF104" s="5">
        <v>0.18888888888888888</v>
      </c>
      <c r="AG104" s="5">
        <v>0.36722016485485603</v>
      </c>
      <c r="AH104" s="12">
        <f>(AC104-$AC$118)/($AC$119-$AC$118)</f>
        <v>0.33152330523020385</v>
      </c>
      <c r="AI104" s="12">
        <f>(AF104-$AF$118)/($AF$119-$AF$118)</f>
        <v>0.36280771669620188</v>
      </c>
      <c r="AJ104" s="12">
        <f>(AG104-$AG$118)/($AG$119-$AG$118)</f>
        <v>0.27379429439511227</v>
      </c>
      <c r="AK104" s="12">
        <f>AVERAGE(AH104:AJ104)</f>
        <v>0.32270843877383931</v>
      </c>
      <c r="AL104">
        <v>103</v>
      </c>
    </row>
    <row r="105" spans="1:38" x14ac:dyDescent="0.3">
      <c r="A105" t="s">
        <v>128</v>
      </c>
      <c r="B105" t="s">
        <v>129</v>
      </c>
      <c r="C105" s="2">
        <v>35171476.539999999</v>
      </c>
      <c r="D105" s="2">
        <v>35082093.32</v>
      </c>
      <c r="E105" s="2">
        <v>39411894.060000002</v>
      </c>
      <c r="F105" s="2">
        <v>43087795.409999996</v>
      </c>
      <c r="G105" s="2">
        <v>45571397</v>
      </c>
      <c r="H105" s="2">
        <v>54611497.600000001</v>
      </c>
      <c r="I105" s="2">
        <f>SUM(C105:H105)</f>
        <v>252936153.92999998</v>
      </c>
      <c r="J105" s="2">
        <v>1790472.57</v>
      </c>
      <c r="K105" s="2">
        <v>1789730.49</v>
      </c>
      <c r="L105" s="2">
        <v>1909442.84</v>
      </c>
      <c r="M105" s="2">
        <v>2829911</v>
      </c>
      <c r="N105" s="2">
        <v>2459770.67</v>
      </c>
      <c r="O105" s="2">
        <v>3307304.39</v>
      </c>
      <c r="P105" s="2">
        <v>98340.64</v>
      </c>
      <c r="Q105" s="2">
        <v>0</v>
      </c>
      <c r="R105" s="2">
        <v>286919.51</v>
      </c>
      <c r="S105" s="2">
        <v>5583206.25</v>
      </c>
      <c r="T105" s="2">
        <v>380616.5</v>
      </c>
      <c r="U105" s="2">
        <v>43253.65</v>
      </c>
      <c r="V105" s="2">
        <v>1888813.21</v>
      </c>
      <c r="W105" s="2">
        <v>1789730.49</v>
      </c>
      <c r="X105" s="2">
        <v>2196362.35</v>
      </c>
      <c r="Y105" s="2">
        <v>8413117.25</v>
      </c>
      <c r="Z105" s="2">
        <v>2840387.17</v>
      </c>
      <c r="AA105" s="2">
        <v>3350558.04</v>
      </c>
      <c r="AB105" s="2">
        <f>SUM(V105:AA105)</f>
        <v>20478968.509999998</v>
      </c>
      <c r="AC105" s="5">
        <f>AB105/I105</f>
        <v>8.0964971562220989E-2</v>
      </c>
      <c r="AD105" s="6">
        <v>6438</v>
      </c>
      <c r="AE105" s="6">
        <v>1321</v>
      </c>
      <c r="AF105" s="5">
        <v>0.20518794656725692</v>
      </c>
      <c r="AG105" s="5">
        <v>0.32192532942898977</v>
      </c>
      <c r="AH105" s="12">
        <f>(AC105-$AC$118)/($AC$119-$AC$118)</f>
        <v>0.36589865784852355</v>
      </c>
      <c r="AI105" s="12">
        <f>(AF105-$AF$118)/($AF$119-$AF$118)</f>
        <v>0.46141456698149613</v>
      </c>
      <c r="AJ105" s="12">
        <f>(AG105-$AG$118)/($AG$119-$AG$118)</f>
        <v>0.10866352609895007</v>
      </c>
      <c r="AK105" s="12">
        <f>AVERAGE(AH105:AJ105)</f>
        <v>0.31199225030965655</v>
      </c>
      <c r="AL105">
        <v>104</v>
      </c>
    </row>
    <row r="106" spans="1:38" x14ac:dyDescent="0.3">
      <c r="A106" t="s">
        <v>48</v>
      </c>
      <c r="B106" t="s">
        <v>49</v>
      </c>
      <c r="C106" s="2">
        <v>51183993.780000001</v>
      </c>
      <c r="D106" s="2">
        <v>52473706.93</v>
      </c>
      <c r="E106" s="2">
        <v>54615946.200000003</v>
      </c>
      <c r="F106" s="2">
        <v>58405660.560000002</v>
      </c>
      <c r="G106" s="2">
        <v>64001202.009999998</v>
      </c>
      <c r="H106" s="2">
        <v>74364538.689999998</v>
      </c>
      <c r="I106" s="2">
        <f>SUM(C106:H106)</f>
        <v>355045048.17000002</v>
      </c>
      <c r="J106" s="2">
        <v>2687438.05</v>
      </c>
      <c r="K106" s="2">
        <v>2457495.62</v>
      </c>
      <c r="L106" s="2">
        <v>2633614.0099999998</v>
      </c>
      <c r="M106" s="2">
        <v>3694795.82</v>
      </c>
      <c r="N106" s="2">
        <v>3330298.09</v>
      </c>
      <c r="O106" s="2">
        <v>4318363.47</v>
      </c>
      <c r="P106" s="2">
        <v>0</v>
      </c>
      <c r="Q106" s="2">
        <v>0</v>
      </c>
      <c r="R106" s="2">
        <v>0</v>
      </c>
      <c r="S106" s="2">
        <v>5506255.4900000002</v>
      </c>
      <c r="T106" s="2">
        <v>130024.12</v>
      </c>
      <c r="U106" s="2">
        <v>17103.47</v>
      </c>
      <c r="V106" s="2">
        <v>2687438.05</v>
      </c>
      <c r="W106" s="2">
        <v>2457495.62</v>
      </c>
      <c r="X106" s="2">
        <v>2633614.0099999998</v>
      </c>
      <c r="Y106" s="2">
        <v>9201051.3100000005</v>
      </c>
      <c r="Z106" s="2">
        <v>3460322.21</v>
      </c>
      <c r="AA106" s="2">
        <v>4335466.9399999995</v>
      </c>
      <c r="AB106" s="2">
        <f>SUM(V106:AA106)</f>
        <v>24775388.140000001</v>
      </c>
      <c r="AC106" s="5">
        <f>AB106/I106</f>
        <v>6.9780970802716946E-2</v>
      </c>
      <c r="AD106" s="6">
        <v>7648</v>
      </c>
      <c r="AE106" s="6">
        <v>1520</v>
      </c>
      <c r="AF106" s="5">
        <v>0.19874476987447698</v>
      </c>
      <c r="AG106" s="5">
        <v>0.35027863072898896</v>
      </c>
      <c r="AH106" s="12">
        <f>(AC106-$AC$118)/($AC$119-$AC$118)</f>
        <v>0.29105679622017394</v>
      </c>
      <c r="AI106" s="12">
        <f>(AF106-$AF$118)/($AF$119-$AF$118)</f>
        <v>0.422434315972883</v>
      </c>
      <c r="AJ106" s="12">
        <f>(AG106-$AG$118)/($AG$119-$AG$118)</f>
        <v>0.21203077279232729</v>
      </c>
      <c r="AK106" s="12">
        <f>AVERAGE(AH106:AJ106)</f>
        <v>0.30850729499512808</v>
      </c>
      <c r="AL106">
        <v>105</v>
      </c>
    </row>
    <row r="107" spans="1:38" x14ac:dyDescent="0.3">
      <c r="A107" t="s">
        <v>98</v>
      </c>
      <c r="B107" t="s">
        <v>99</v>
      </c>
      <c r="C107" s="2">
        <v>66551990.689999998</v>
      </c>
      <c r="D107" s="2">
        <v>67204052.370000005</v>
      </c>
      <c r="E107" s="2">
        <v>72362828.450000003</v>
      </c>
      <c r="F107" s="2">
        <v>97780820.620000005</v>
      </c>
      <c r="G107" s="2">
        <v>96000321.900000006</v>
      </c>
      <c r="H107" s="2">
        <v>89912985.950000003</v>
      </c>
      <c r="I107" s="2">
        <f>SUM(C107:H107)</f>
        <v>489812999.97999996</v>
      </c>
      <c r="J107" s="2">
        <v>4930085.26</v>
      </c>
      <c r="K107" s="2">
        <v>4874666.3099999996</v>
      </c>
      <c r="L107" s="2">
        <v>5331980.01</v>
      </c>
      <c r="M107" s="2">
        <v>7239586.2999999998</v>
      </c>
      <c r="N107" s="2">
        <v>6086897.6900000004</v>
      </c>
      <c r="O107" s="2">
        <v>7421834.8600000003</v>
      </c>
      <c r="P107" s="2">
        <v>127305.62</v>
      </c>
      <c r="Q107" s="2">
        <v>223261.36</v>
      </c>
      <c r="R107" s="2">
        <v>337478.6</v>
      </c>
      <c r="S107" s="2">
        <v>9161559</v>
      </c>
      <c r="T107" s="2">
        <v>1109006.53</v>
      </c>
      <c r="U107" s="2">
        <v>903869.12</v>
      </c>
      <c r="V107" s="2">
        <v>5057390.88</v>
      </c>
      <c r="W107" s="2">
        <v>5097927.67</v>
      </c>
      <c r="X107" s="2">
        <v>5669458.6099999994</v>
      </c>
      <c r="Y107" s="2">
        <v>16401145.300000001</v>
      </c>
      <c r="Z107" s="2">
        <v>7195904.2200000007</v>
      </c>
      <c r="AA107" s="2">
        <v>8325703.9800000004</v>
      </c>
      <c r="AB107" s="2">
        <f>SUM(V107:AA107)</f>
        <v>47747530.659999996</v>
      </c>
      <c r="AC107" s="5">
        <f>AB107/I107</f>
        <v>9.7481142113315947E-2</v>
      </c>
      <c r="AD107" s="6">
        <v>13278</v>
      </c>
      <c r="AE107" s="6">
        <v>2209</v>
      </c>
      <c r="AF107" s="5">
        <v>0.16636541647838529</v>
      </c>
      <c r="AG107" s="5">
        <v>0.35105822098365597</v>
      </c>
      <c r="AH107" s="12">
        <f>(AC107-$AC$118)/($AC$119-$AC$118)</f>
        <v>0.47642269818040983</v>
      </c>
      <c r="AI107" s="12">
        <f>(AF107-$AF$118)/($AF$119-$AF$118)</f>
        <v>0.22654409239875958</v>
      </c>
      <c r="AJ107" s="12">
        <f>(AG107-$AG$118)/($AG$119-$AG$118)</f>
        <v>0.21487291442942547</v>
      </c>
      <c r="AK107" s="12">
        <f>AVERAGE(AH107:AJ107)</f>
        <v>0.30594656833619832</v>
      </c>
      <c r="AL107">
        <v>106</v>
      </c>
    </row>
    <row r="108" spans="1:38" x14ac:dyDescent="0.3">
      <c r="A108" t="s">
        <v>74</v>
      </c>
      <c r="B108" t="s">
        <v>75</v>
      </c>
      <c r="C108" s="2">
        <v>37248953.600000001</v>
      </c>
      <c r="D108" s="2">
        <v>42459084.420000002</v>
      </c>
      <c r="E108" s="2">
        <v>40044708.960000001</v>
      </c>
      <c r="F108" s="2">
        <v>51219018.020000003</v>
      </c>
      <c r="G108" s="2">
        <v>63758258.409999996</v>
      </c>
      <c r="H108" s="2">
        <v>55972326.210000001</v>
      </c>
      <c r="I108" s="2">
        <f>SUM(C108:H108)</f>
        <v>290702349.62</v>
      </c>
      <c r="J108" s="2">
        <v>2114921.15</v>
      </c>
      <c r="K108" s="2">
        <v>2156667.63</v>
      </c>
      <c r="L108" s="2">
        <v>2324647.64</v>
      </c>
      <c r="M108" s="2">
        <v>3489070.09</v>
      </c>
      <c r="N108" s="2">
        <v>3117518.89</v>
      </c>
      <c r="O108" s="2">
        <v>3941515.66</v>
      </c>
      <c r="P108" s="2">
        <v>9517</v>
      </c>
      <c r="Q108" s="2">
        <v>7000</v>
      </c>
      <c r="R108" s="2">
        <v>7000</v>
      </c>
      <c r="S108" s="2">
        <v>3856499.55</v>
      </c>
      <c r="T108" s="2">
        <v>73052</v>
      </c>
      <c r="U108" s="2">
        <v>10000</v>
      </c>
      <c r="V108" s="2">
        <v>2124438.15</v>
      </c>
      <c r="W108" s="2">
        <v>2163667.63</v>
      </c>
      <c r="X108" s="2">
        <v>2331647.64</v>
      </c>
      <c r="Y108" s="2">
        <v>7345569.6399999997</v>
      </c>
      <c r="Z108" s="2">
        <v>3190570.89</v>
      </c>
      <c r="AA108" s="2">
        <v>3951515.66</v>
      </c>
      <c r="AB108" s="2">
        <f>SUM(V108:AA108)</f>
        <v>21107409.609999999</v>
      </c>
      <c r="AC108" s="5">
        <f>AB108/I108</f>
        <v>7.2608321321073463E-2</v>
      </c>
      <c r="AD108" s="6">
        <v>6632</v>
      </c>
      <c r="AE108" s="6">
        <v>1353</v>
      </c>
      <c r="AF108" s="5">
        <v>0.20401085645355851</v>
      </c>
      <c r="AG108" s="5">
        <v>0.32486823191183517</v>
      </c>
      <c r="AH108" s="12">
        <f>(AC108-$AC$118)/($AC$119-$AC$118)</f>
        <v>0.30997705390075947</v>
      </c>
      <c r="AI108" s="12">
        <f>(AF108-$AF$118)/($AF$119-$AF$118)</f>
        <v>0.45429334863230258</v>
      </c>
      <c r="AJ108" s="12">
        <f>(AG108-$AG$118)/($AG$119-$AG$118)</f>
        <v>0.11939242583870775</v>
      </c>
      <c r="AK108" s="12">
        <f>AVERAGE(AH108:AJ108)</f>
        <v>0.29455427612392326</v>
      </c>
      <c r="AL108">
        <v>107</v>
      </c>
    </row>
    <row r="109" spans="1:38" x14ac:dyDescent="0.3">
      <c r="A109" t="s">
        <v>162</v>
      </c>
      <c r="B109" t="s">
        <v>163</v>
      </c>
      <c r="C109" s="2">
        <v>39168982.450000003</v>
      </c>
      <c r="D109" s="2">
        <v>40971947.140000001</v>
      </c>
      <c r="E109" s="2">
        <v>35328098.229999997</v>
      </c>
      <c r="F109" s="2">
        <v>45921796.259999998</v>
      </c>
      <c r="G109" s="2">
        <v>44413826.130000003</v>
      </c>
      <c r="H109" s="2">
        <v>46315452.090000004</v>
      </c>
      <c r="I109" s="2">
        <f>SUM(C109:H109)</f>
        <v>252120102.29999998</v>
      </c>
      <c r="J109" s="2">
        <v>1608335.52</v>
      </c>
      <c r="K109" s="2">
        <v>1525285.81</v>
      </c>
      <c r="L109" s="2">
        <v>1681482.09</v>
      </c>
      <c r="M109" s="2">
        <v>2848973.29</v>
      </c>
      <c r="N109" s="2">
        <v>2154601.94</v>
      </c>
      <c r="O109" s="2">
        <v>3017670.41</v>
      </c>
      <c r="P109" s="2">
        <v>0</v>
      </c>
      <c r="Q109" s="2">
        <v>9650.08</v>
      </c>
      <c r="R109" s="2">
        <v>0</v>
      </c>
      <c r="S109" s="2">
        <v>4594197.3899999997</v>
      </c>
      <c r="T109" s="2">
        <v>37128</v>
      </c>
      <c r="U109" s="2">
        <v>16548</v>
      </c>
      <c r="V109" s="2">
        <v>1608335.52</v>
      </c>
      <c r="W109" s="2">
        <v>1534935.8900000001</v>
      </c>
      <c r="X109" s="2">
        <v>1681482.09</v>
      </c>
      <c r="Y109" s="2">
        <v>7443170.6799999997</v>
      </c>
      <c r="Z109" s="2">
        <v>2191729.94</v>
      </c>
      <c r="AA109" s="2">
        <v>3034218.41</v>
      </c>
      <c r="AB109" s="2">
        <f>SUM(V109:AA109)</f>
        <v>17493872.530000001</v>
      </c>
      <c r="AC109" s="5">
        <f>AB109/I109</f>
        <v>6.9387059462572662E-2</v>
      </c>
      <c r="AD109" s="6">
        <v>5786</v>
      </c>
      <c r="AE109" s="6">
        <v>1184</v>
      </c>
      <c r="AF109" s="5">
        <v>0.20463187003110958</v>
      </c>
      <c r="AG109" s="5">
        <v>0.32473734479465138</v>
      </c>
      <c r="AH109" s="12">
        <f>(AC109-$AC$118)/($AC$119-$AC$118)</f>
        <v>0.28842079335797244</v>
      </c>
      <c r="AI109" s="12">
        <f>(AF109-$AF$118)/($AF$119-$AF$118)</f>
        <v>0.45805038747927745</v>
      </c>
      <c r="AJ109" s="12">
        <f>(AG109-$AG$118)/($AG$119-$AG$118)</f>
        <v>0.11891525244758233</v>
      </c>
      <c r="AK109" s="12">
        <f>AVERAGE(AH109:AJ109)</f>
        <v>0.28846214442827739</v>
      </c>
      <c r="AL109">
        <v>108</v>
      </c>
    </row>
    <row r="110" spans="1:38" x14ac:dyDescent="0.3">
      <c r="A110" t="s">
        <v>102</v>
      </c>
      <c r="B110" t="s">
        <v>103</v>
      </c>
      <c r="C110" s="2">
        <v>59522215.229999997</v>
      </c>
      <c r="D110" s="2">
        <v>60557271.520000003</v>
      </c>
      <c r="E110" s="2">
        <v>58885184.890000001</v>
      </c>
      <c r="F110" s="2">
        <v>77735902.079999998</v>
      </c>
      <c r="G110" s="2">
        <v>68500067.459999993</v>
      </c>
      <c r="H110" s="2">
        <v>84536987.870000005</v>
      </c>
      <c r="I110" s="2">
        <f>SUM(C110:H110)</f>
        <v>409737629.04999995</v>
      </c>
      <c r="J110" s="2">
        <v>3838992.52</v>
      </c>
      <c r="K110" s="2">
        <v>3602673.84</v>
      </c>
      <c r="L110" s="2">
        <v>3919807.27</v>
      </c>
      <c r="M110" s="2">
        <v>5577438.8099999996</v>
      </c>
      <c r="N110" s="2">
        <v>4546555.01</v>
      </c>
      <c r="O110" s="2">
        <v>6297581.6200000001</v>
      </c>
      <c r="P110" s="2">
        <v>326354.71000000002</v>
      </c>
      <c r="Q110" s="2">
        <v>304843.68</v>
      </c>
      <c r="R110" s="2">
        <v>236065.94</v>
      </c>
      <c r="S110" s="2">
        <v>7743473.9900000002</v>
      </c>
      <c r="T110" s="2">
        <v>335580</v>
      </c>
      <c r="U110" s="2">
        <v>0</v>
      </c>
      <c r="V110" s="2">
        <v>4165347.23</v>
      </c>
      <c r="W110" s="2">
        <v>3907517.52</v>
      </c>
      <c r="X110" s="2">
        <v>4155873.21</v>
      </c>
      <c r="Y110" s="2">
        <v>13320912.800000001</v>
      </c>
      <c r="Z110" s="2">
        <v>4882135.01</v>
      </c>
      <c r="AA110" s="2">
        <v>6297581.6200000001</v>
      </c>
      <c r="AB110" s="2">
        <f>SUM(V110:AA110)</f>
        <v>36729367.390000001</v>
      </c>
      <c r="AC110" s="5">
        <f>AB110/I110</f>
        <v>8.9641186910655812E-2</v>
      </c>
      <c r="AD110" s="6">
        <v>10361</v>
      </c>
      <c r="AE110" s="6">
        <v>1914</v>
      </c>
      <c r="AF110" s="5">
        <v>0.18473120355178071</v>
      </c>
      <c r="AG110" s="5">
        <v>0.3143948160148114</v>
      </c>
      <c r="AH110" s="12">
        <f>(AC110-$AC$118)/($AC$119-$AC$118)</f>
        <v>0.42395874944977963</v>
      </c>
      <c r="AI110" s="12">
        <f>(AF110-$AF$118)/($AF$119-$AF$118)</f>
        <v>0.33765434503142733</v>
      </c>
      <c r="AJ110" s="12">
        <f>(AG110-$AG$118)/($AG$119-$AG$118)</f>
        <v>8.1209635295370702E-2</v>
      </c>
      <c r="AK110" s="12">
        <f>AVERAGE(AH110:AJ110)</f>
        <v>0.28094090992552589</v>
      </c>
      <c r="AL110">
        <v>109</v>
      </c>
    </row>
    <row r="111" spans="1:38" x14ac:dyDescent="0.3">
      <c r="A111" t="s">
        <v>188</v>
      </c>
      <c r="B111" t="s">
        <v>189</v>
      </c>
      <c r="C111" s="2">
        <v>42979000.5</v>
      </c>
      <c r="D111" s="2">
        <v>47225589.390000001</v>
      </c>
      <c r="E111" s="2">
        <v>51592504.450000003</v>
      </c>
      <c r="F111" s="2">
        <v>61432136.43</v>
      </c>
      <c r="G111" s="2">
        <v>57676616.75</v>
      </c>
      <c r="H111" s="2">
        <v>69650628.980000004</v>
      </c>
      <c r="I111" s="2">
        <f>SUM(C111:H111)</f>
        <v>330556476.5</v>
      </c>
      <c r="J111" s="2">
        <v>1903633.44</v>
      </c>
      <c r="K111" s="2">
        <v>1858950.87</v>
      </c>
      <c r="L111" s="2">
        <v>1632097.62</v>
      </c>
      <c r="M111" s="2">
        <v>2190991.5299999998</v>
      </c>
      <c r="N111" s="2">
        <v>2028857.22</v>
      </c>
      <c r="O111" s="2">
        <v>2763720.57</v>
      </c>
      <c r="P111" s="2">
        <v>0</v>
      </c>
      <c r="Q111" s="2">
        <v>0</v>
      </c>
      <c r="R111" s="2">
        <v>0</v>
      </c>
      <c r="S111" s="2">
        <v>3748443.39</v>
      </c>
      <c r="T111" s="2">
        <v>562050.39</v>
      </c>
      <c r="U111" s="2">
        <v>0</v>
      </c>
      <c r="V111" s="2">
        <v>1903633.44</v>
      </c>
      <c r="W111" s="2">
        <v>1858950.87</v>
      </c>
      <c r="X111" s="2">
        <v>1632097.62</v>
      </c>
      <c r="Y111" s="2">
        <v>5939434.9199999999</v>
      </c>
      <c r="Z111" s="2">
        <v>2590907.61</v>
      </c>
      <c r="AA111" s="2">
        <v>2763720.57</v>
      </c>
      <c r="AB111" s="2">
        <f>SUM(V111:AA111)</f>
        <v>16688745.029999999</v>
      </c>
      <c r="AC111" s="5">
        <f>AB111/I111</f>
        <v>5.0486819095798295E-2</v>
      </c>
      <c r="AD111" s="6">
        <v>7020</v>
      </c>
      <c r="AE111" s="6">
        <v>1438</v>
      </c>
      <c r="AF111" s="5">
        <v>0.20484330484330485</v>
      </c>
      <c r="AG111" s="5">
        <v>0.34090612351481919</v>
      </c>
      <c r="AH111" s="12">
        <f>(AC111-$AC$118)/($AC$119-$AC$118)</f>
        <v>0.16194287148635386</v>
      </c>
      <c r="AI111" s="12">
        <f>(AF111-$AF$118)/($AF$119-$AF$118)</f>
        <v>0.4593295363284105</v>
      </c>
      <c r="AJ111" s="12">
        <f>(AG111-$AG$118)/($AG$119-$AG$118)</f>
        <v>0.17786155012961846</v>
      </c>
      <c r="AK111" s="12">
        <f>AVERAGE(AH111:AJ111)</f>
        <v>0.26637798598146095</v>
      </c>
      <c r="AL111">
        <v>110</v>
      </c>
    </row>
    <row r="112" spans="1:38" x14ac:dyDescent="0.3">
      <c r="A112" t="s">
        <v>36</v>
      </c>
      <c r="B112" t="s">
        <v>37</v>
      </c>
      <c r="C112" s="2">
        <v>47132737.659999996</v>
      </c>
      <c r="D112" s="2">
        <v>50244559.75</v>
      </c>
      <c r="E112" s="2">
        <v>54108612.039999999</v>
      </c>
      <c r="F112" s="2">
        <v>60221927.850000001</v>
      </c>
      <c r="G112" s="2">
        <v>64297571.100000001</v>
      </c>
      <c r="H112" s="2">
        <v>75914333.799999997</v>
      </c>
      <c r="I112" s="2">
        <f>SUM(C112:H112)</f>
        <v>351919742.19999999</v>
      </c>
      <c r="J112" s="2">
        <v>2315650.65</v>
      </c>
      <c r="K112" s="2">
        <v>2564555.36</v>
      </c>
      <c r="L112" s="2">
        <v>3056352.86</v>
      </c>
      <c r="M112" s="2">
        <v>4193123.25</v>
      </c>
      <c r="N112" s="2">
        <v>2955828.41</v>
      </c>
      <c r="O112" s="2">
        <v>4332466.26</v>
      </c>
      <c r="P112" s="2">
        <v>0</v>
      </c>
      <c r="Q112" s="2">
        <v>0</v>
      </c>
      <c r="R112" s="2">
        <v>0</v>
      </c>
      <c r="S112" s="2">
        <v>9389421.0600000005</v>
      </c>
      <c r="T112" s="2">
        <v>114690.19</v>
      </c>
      <c r="U112" s="2">
        <v>6613.26</v>
      </c>
      <c r="V112" s="2">
        <v>2315650.65</v>
      </c>
      <c r="W112" s="2">
        <v>2564555.36</v>
      </c>
      <c r="X112" s="2">
        <v>3056352.86</v>
      </c>
      <c r="Y112" s="2">
        <v>13582544.310000001</v>
      </c>
      <c r="Z112" s="2">
        <v>3070518.6</v>
      </c>
      <c r="AA112" s="2">
        <v>4339079.5199999996</v>
      </c>
      <c r="AB112" s="2">
        <f>SUM(V112:AA112)</f>
        <v>28928701.300000001</v>
      </c>
      <c r="AC112" s="5">
        <f>AB112/I112</f>
        <v>8.2202553113827556E-2</v>
      </c>
      <c r="AD112" s="6">
        <v>9601</v>
      </c>
      <c r="AE112" s="6">
        <v>1747</v>
      </c>
      <c r="AF112" s="5">
        <v>0.1819602124778669</v>
      </c>
      <c r="AG112" s="5">
        <v>0.31783267593938136</v>
      </c>
      <c r="AH112" s="12">
        <f>(AC112-$AC$118)/($AC$119-$AC$118)</f>
        <v>0.37418039076600634</v>
      </c>
      <c r="AI112" s="12">
        <f>(AF112-$AF$118)/($AF$119-$AF$118)</f>
        <v>0.32089026533067583</v>
      </c>
      <c r="AJ112" s="12">
        <f>(AG112-$AG$118)/($AG$119-$AG$118)</f>
        <v>9.3742994679532038E-2</v>
      </c>
      <c r="AK112" s="12">
        <f>AVERAGE(AH112:AJ112)</f>
        <v>0.26293788359207143</v>
      </c>
      <c r="AL112">
        <v>111</v>
      </c>
    </row>
    <row r="113" spans="1:38" x14ac:dyDescent="0.3">
      <c r="A113" t="s">
        <v>166</v>
      </c>
      <c r="B113" t="s">
        <v>167</v>
      </c>
      <c r="C113" s="2">
        <v>53751492.770000003</v>
      </c>
      <c r="D113" s="2">
        <v>46334267.82</v>
      </c>
      <c r="E113" s="2">
        <v>55303314.770000003</v>
      </c>
      <c r="F113" s="2">
        <v>66507033.899999999</v>
      </c>
      <c r="G113" s="2">
        <v>61618195.259999998</v>
      </c>
      <c r="H113" s="2">
        <v>84588475.260000005</v>
      </c>
      <c r="I113" s="2">
        <f>SUM(C113:H113)</f>
        <v>368102779.78000003</v>
      </c>
      <c r="J113" s="2">
        <v>2436524.39</v>
      </c>
      <c r="K113" s="2">
        <v>2401395.14</v>
      </c>
      <c r="L113" s="2">
        <v>2169361.16</v>
      </c>
      <c r="M113" s="2">
        <v>4306500.63</v>
      </c>
      <c r="N113" s="2">
        <v>3161839.03</v>
      </c>
      <c r="O113" s="2">
        <v>3742435.93</v>
      </c>
      <c r="P113" s="2">
        <v>0</v>
      </c>
      <c r="Q113" s="2">
        <v>0</v>
      </c>
      <c r="R113" s="2">
        <v>0</v>
      </c>
      <c r="S113" s="2">
        <v>8331997.8799999999</v>
      </c>
      <c r="T113" s="2">
        <v>44358.61</v>
      </c>
      <c r="U113" s="2">
        <v>3793.85</v>
      </c>
      <c r="V113" s="2">
        <v>2436524.39</v>
      </c>
      <c r="W113" s="2">
        <v>2401395.14</v>
      </c>
      <c r="X113" s="2">
        <v>2169361.16</v>
      </c>
      <c r="Y113" s="2">
        <v>12638498.51</v>
      </c>
      <c r="Z113" s="2">
        <v>3206197.6399999997</v>
      </c>
      <c r="AA113" s="2">
        <v>3746229.7800000003</v>
      </c>
      <c r="AB113" s="2">
        <f>SUM(V113:AA113)</f>
        <v>26598206.620000001</v>
      </c>
      <c r="AC113" s="5">
        <f>AB113/I113</f>
        <v>7.2257554359944423E-2</v>
      </c>
      <c r="AD113" s="6">
        <v>8443</v>
      </c>
      <c r="AE113" s="6">
        <v>1495</v>
      </c>
      <c r="AF113" s="5">
        <v>0.17706976193296223</v>
      </c>
      <c r="AG113" s="5">
        <v>0.34009495036685367</v>
      </c>
      <c r="AH113" s="12">
        <f>(AC113-$AC$118)/($AC$119-$AC$118)</f>
        <v>0.30762976754651744</v>
      </c>
      <c r="AI113" s="12">
        <f>(AF113-$AF$118)/($AF$119-$AF$118)</f>
        <v>0.29130377424480991</v>
      </c>
      <c r="AJ113" s="12">
        <f>(AG113-$AG$118)/($AG$119-$AG$118)</f>
        <v>0.17490426716600116</v>
      </c>
      <c r="AK113" s="12">
        <f>AVERAGE(AH113:AJ113)</f>
        <v>0.2579459363191095</v>
      </c>
      <c r="AL113">
        <v>112</v>
      </c>
    </row>
    <row r="114" spans="1:38" x14ac:dyDescent="0.3">
      <c r="A114" t="s">
        <v>246</v>
      </c>
      <c r="B114" t="s">
        <v>247</v>
      </c>
      <c r="C114" s="2">
        <v>58905207.219999999</v>
      </c>
      <c r="D114" s="2">
        <v>64324482.020000003</v>
      </c>
      <c r="E114" s="2">
        <v>74157106.620000005</v>
      </c>
      <c r="F114" s="2">
        <v>80860395.590000004</v>
      </c>
      <c r="G114" s="2">
        <v>79618177</v>
      </c>
      <c r="H114" s="2">
        <v>150773411.34999999</v>
      </c>
      <c r="I114" s="2">
        <f>SUM(C114:H114)</f>
        <v>508638779.80000007</v>
      </c>
      <c r="J114" s="2">
        <v>3508511.33</v>
      </c>
      <c r="K114" s="2">
        <v>3314888.37</v>
      </c>
      <c r="L114" s="2">
        <v>3179998.85</v>
      </c>
      <c r="M114" s="2">
        <v>4718047.03</v>
      </c>
      <c r="N114" s="2">
        <v>4034623.81</v>
      </c>
      <c r="O114" s="2">
        <v>10063784.65</v>
      </c>
      <c r="P114" s="2">
        <v>0</v>
      </c>
      <c r="Q114" s="2">
        <v>0</v>
      </c>
      <c r="R114" s="2">
        <v>0</v>
      </c>
      <c r="S114" s="2">
        <v>6765864</v>
      </c>
      <c r="T114" s="2">
        <v>94003.23</v>
      </c>
      <c r="U114" s="2">
        <v>9249.4599999999991</v>
      </c>
      <c r="V114" s="2">
        <v>3508511.33</v>
      </c>
      <c r="W114" s="2">
        <v>3314888.37</v>
      </c>
      <c r="X114" s="2">
        <v>3179998.85</v>
      </c>
      <c r="Y114" s="2">
        <v>11483911.030000001</v>
      </c>
      <c r="Z114" s="2">
        <v>4128627.04</v>
      </c>
      <c r="AA114" s="2">
        <v>10073034.110000001</v>
      </c>
      <c r="AB114" s="2">
        <f>SUM(V114:AA114)</f>
        <v>35688970.730000004</v>
      </c>
      <c r="AC114" s="5">
        <f>AB114/I114</f>
        <v>7.0165650255832102E-2</v>
      </c>
      <c r="AD114" s="6">
        <v>13691</v>
      </c>
      <c r="AE114" s="6">
        <v>2351</v>
      </c>
      <c r="AF114" s="5">
        <v>0.1717186472865386</v>
      </c>
      <c r="AG114" s="5">
        <v>0.34863341095722516</v>
      </c>
      <c r="AH114" s="12">
        <f>(AC114-$AC$118)/($AC$119-$AC$118)</f>
        <v>0.29363102050899548</v>
      </c>
      <c r="AI114" s="12">
        <f>(AF114-$AF$118)/($AF$119-$AF$118)</f>
        <v>0.25893033455205755</v>
      </c>
      <c r="AJ114" s="12">
        <f>(AG114-$AG$118)/($AG$119-$AG$118)</f>
        <v>0.20603281734391765</v>
      </c>
      <c r="AK114" s="12">
        <f>AVERAGE(AH114:AJ114)</f>
        <v>0.25286472413499023</v>
      </c>
      <c r="AL114">
        <v>113</v>
      </c>
    </row>
    <row r="115" spans="1:38" x14ac:dyDescent="0.3">
      <c r="A115" t="s">
        <v>70</v>
      </c>
      <c r="B115" t="s">
        <v>71</v>
      </c>
      <c r="C115" s="2">
        <v>67264122.579999998</v>
      </c>
      <c r="D115" s="2">
        <v>69049741.409999996</v>
      </c>
      <c r="E115" s="2">
        <v>84222546.989999995</v>
      </c>
      <c r="F115" s="2">
        <v>92040215.439999998</v>
      </c>
      <c r="G115" s="2">
        <v>92754122.480000004</v>
      </c>
      <c r="H115" s="2">
        <v>115819891.81</v>
      </c>
      <c r="I115" s="2">
        <f>SUM(C115:H115)</f>
        <v>521150640.71000004</v>
      </c>
      <c r="J115" s="2">
        <v>3539218.49</v>
      </c>
      <c r="K115" s="2">
        <v>3298582.87</v>
      </c>
      <c r="L115" s="2">
        <v>3475598.19</v>
      </c>
      <c r="M115" s="2">
        <v>12869941.65</v>
      </c>
      <c r="N115" s="2">
        <v>5170311.0999999996</v>
      </c>
      <c r="O115" s="2">
        <v>6573412.6399999997</v>
      </c>
      <c r="P115" s="2">
        <v>55786.25</v>
      </c>
      <c r="Q115" s="2">
        <v>208566.7</v>
      </c>
      <c r="R115" s="2">
        <v>572824.97</v>
      </c>
      <c r="S115" s="2">
        <v>439175.77</v>
      </c>
      <c r="T115" s="2">
        <v>55260</v>
      </c>
      <c r="U115" s="2">
        <v>121344.98</v>
      </c>
      <c r="V115" s="2">
        <v>3595004.74</v>
      </c>
      <c r="W115" s="2">
        <v>3507149.5700000003</v>
      </c>
      <c r="X115" s="2">
        <v>4048423.16</v>
      </c>
      <c r="Y115" s="2">
        <v>13309117.42</v>
      </c>
      <c r="Z115" s="2">
        <v>5225571.0999999996</v>
      </c>
      <c r="AA115" s="2">
        <v>6694757.6200000001</v>
      </c>
      <c r="AB115" s="2">
        <f>SUM(V115:AA115)</f>
        <v>36380023.609999999</v>
      </c>
      <c r="AC115" s="5">
        <f>AB115/I115</f>
        <v>6.9807116730082011E-2</v>
      </c>
      <c r="AD115" s="6">
        <v>12708</v>
      </c>
      <c r="AE115" s="6">
        <v>2274</v>
      </c>
      <c r="AF115" s="5">
        <v>0.1789423984891407</v>
      </c>
      <c r="AG115" s="5">
        <v>0.32314264735331422</v>
      </c>
      <c r="AH115" s="12">
        <f>(AC115-$AC$118)/($AC$119-$AC$118)</f>
        <v>0.29123176132613909</v>
      </c>
      <c r="AI115" s="12">
        <f>(AF115-$AF$118)/($AF$119-$AF$118)</f>
        <v>0.30263294407644581</v>
      </c>
      <c r="AJ115" s="12">
        <f>(AG115-$AG$118)/($AG$119-$AG$118)</f>
        <v>0.11310148557522165</v>
      </c>
      <c r="AK115" s="12">
        <f>AVERAGE(AH115:AJ115)</f>
        <v>0.23565539699260221</v>
      </c>
      <c r="AL115">
        <v>114</v>
      </c>
    </row>
    <row r="116" spans="1:38" x14ac:dyDescent="0.3">
      <c r="A116" t="s">
        <v>186</v>
      </c>
      <c r="B116" t="s">
        <v>187</v>
      </c>
      <c r="C116" s="2">
        <v>78747566.200000003</v>
      </c>
      <c r="D116" s="2">
        <v>75407630.530000001</v>
      </c>
      <c r="E116" s="2">
        <v>88518461.590000004</v>
      </c>
      <c r="F116" s="2">
        <v>112438615.43000001</v>
      </c>
      <c r="G116" s="2">
        <v>85474201.140000001</v>
      </c>
      <c r="H116" s="2">
        <v>116037961.5</v>
      </c>
      <c r="I116" s="2">
        <f>SUM(C116:H116)</f>
        <v>556624436.38999999</v>
      </c>
      <c r="J116" s="2">
        <v>1906334.83</v>
      </c>
      <c r="K116" s="2">
        <v>2038921.32</v>
      </c>
      <c r="L116" s="2">
        <v>2349171.02</v>
      </c>
      <c r="M116" s="2">
        <v>3499259.59</v>
      </c>
      <c r="N116" s="2">
        <v>2941508.03</v>
      </c>
      <c r="O116" s="2">
        <v>3798573.28</v>
      </c>
      <c r="P116" s="2">
        <v>210001.44</v>
      </c>
      <c r="Q116" s="2">
        <v>34964.07</v>
      </c>
      <c r="R116" s="2">
        <v>66968.69</v>
      </c>
      <c r="S116" s="2">
        <v>5809173.3099999996</v>
      </c>
      <c r="T116" s="2">
        <v>361450.29</v>
      </c>
      <c r="U116" s="2">
        <v>140275.69</v>
      </c>
      <c r="V116" s="2">
        <v>2116336.27</v>
      </c>
      <c r="W116" s="2">
        <v>2073885.3900000001</v>
      </c>
      <c r="X116" s="2">
        <v>2416139.71</v>
      </c>
      <c r="Y116" s="2">
        <v>9308432.8999999985</v>
      </c>
      <c r="Z116" s="2">
        <v>3302958.32</v>
      </c>
      <c r="AA116" s="2">
        <v>3938848.9699999997</v>
      </c>
      <c r="AB116" s="2">
        <f>SUM(V116:AA116)</f>
        <v>23156601.559999999</v>
      </c>
      <c r="AC116" s="5">
        <f>AB116/I116</f>
        <v>4.1601841468158762E-2</v>
      </c>
      <c r="AD116" s="6">
        <v>13952</v>
      </c>
      <c r="AE116" s="6">
        <v>2514</v>
      </c>
      <c r="AF116" s="5">
        <v>0.18018922018348624</v>
      </c>
      <c r="AG116" s="5">
        <v>0.33723072562358275</v>
      </c>
      <c r="AH116" s="12">
        <f>(AC116-$AC$118)/($AC$119-$AC$118)</f>
        <v>0.10248577017905137</v>
      </c>
      <c r="AI116" s="12">
        <f>(AF116-$AF$118)/($AF$119-$AF$118)</f>
        <v>0.31017602801251642</v>
      </c>
      <c r="AJ116" s="12">
        <f>(AG116-$AG$118)/($AG$119-$AG$118)</f>
        <v>0.16446220179624585</v>
      </c>
      <c r="AK116" s="12">
        <f>AVERAGE(AH116:AJ116)</f>
        <v>0.19237466666260453</v>
      </c>
      <c r="AL116">
        <v>115</v>
      </c>
    </row>
    <row r="117" spans="1:38" x14ac:dyDescent="0.3">
      <c r="A117" t="s">
        <v>200</v>
      </c>
      <c r="B117" t="s">
        <v>201</v>
      </c>
      <c r="C117" s="2">
        <v>80388996.019999996</v>
      </c>
      <c r="D117" s="2">
        <v>92354055.75</v>
      </c>
      <c r="E117" s="2">
        <v>105839822.43000001</v>
      </c>
      <c r="F117" s="2">
        <v>117823627.23999999</v>
      </c>
      <c r="G117" s="2">
        <v>115712511.84999999</v>
      </c>
      <c r="H117" s="2">
        <v>149405382.03</v>
      </c>
      <c r="I117" s="2">
        <f>SUM(C117:H117)</f>
        <v>661524395.31999993</v>
      </c>
      <c r="J117" s="2">
        <v>1490316.21</v>
      </c>
      <c r="K117" s="2">
        <v>1431397.66</v>
      </c>
      <c r="L117" s="2">
        <v>1650411.39</v>
      </c>
      <c r="M117" s="2">
        <v>2522747.69</v>
      </c>
      <c r="N117" s="2">
        <v>2351639.2000000002</v>
      </c>
      <c r="O117" s="2">
        <v>3201879.58</v>
      </c>
      <c r="P117" s="2">
        <v>19671.43</v>
      </c>
      <c r="Q117" s="2">
        <v>0</v>
      </c>
      <c r="R117" s="2">
        <v>0</v>
      </c>
      <c r="S117" s="2">
        <v>4086373.88</v>
      </c>
      <c r="T117" s="2">
        <v>349795.76</v>
      </c>
      <c r="U117" s="2">
        <v>285173.37</v>
      </c>
      <c r="V117" s="2">
        <v>1509987.64</v>
      </c>
      <c r="W117" s="2">
        <v>1431397.66</v>
      </c>
      <c r="X117" s="2">
        <v>1650411.39</v>
      </c>
      <c r="Y117" s="2">
        <v>6609121.5700000003</v>
      </c>
      <c r="Z117" s="2">
        <v>2701434.96</v>
      </c>
      <c r="AA117" s="2">
        <v>3487052.95</v>
      </c>
      <c r="AB117" s="2">
        <f>SUM(V117:AA117)</f>
        <v>17389406.169999998</v>
      </c>
      <c r="AC117" s="5">
        <f>AB117/I117</f>
        <v>2.6286870587120526E-2</v>
      </c>
      <c r="AD117" s="6">
        <v>15405</v>
      </c>
      <c r="AE117" s="6">
        <v>1986</v>
      </c>
      <c r="AF117" s="5">
        <v>0.12891918208373904</v>
      </c>
      <c r="AG117" s="5">
        <v>0.33740359897172234</v>
      </c>
      <c r="AH117" s="12">
        <f>(AC117-$AC$118)/($AC$119-$AC$118)</f>
        <v>0</v>
      </c>
      <c r="AI117" s="12">
        <f>(AF117-$AF$118)/($AF$119-$AF$118)</f>
        <v>0</v>
      </c>
      <c r="AJ117" s="12">
        <f>(AG117-$AG$118)/($AG$119-$AG$118)</f>
        <v>0.16509244382114385</v>
      </c>
      <c r="AK117" s="12">
        <f>AVERAGE(AH117:AJ117)</f>
        <v>5.5030814607047951E-2</v>
      </c>
      <c r="AL117">
        <v>116</v>
      </c>
    </row>
    <row r="118" spans="1:38" x14ac:dyDescent="0.3">
      <c r="B118" s="8" t="s">
        <v>308</v>
      </c>
      <c r="C118" s="9" t="e">
        <f>MIN(#REF!)</f>
        <v>#REF!</v>
      </c>
      <c r="D118" s="9" t="e">
        <f>MIN(#REF!)</f>
        <v>#REF!</v>
      </c>
      <c r="E118" s="9" t="e">
        <f>MIN(#REF!)</f>
        <v>#REF!</v>
      </c>
      <c r="AC118" s="9">
        <f>MIN(AC2:AC117)</f>
        <v>2.6286870587120526E-2</v>
      </c>
      <c r="AD118" s="9">
        <f>MIN(AD2:AD117)</f>
        <v>2324</v>
      </c>
      <c r="AE118" s="9">
        <f>MIN(AE2:AE117)</f>
        <v>460</v>
      </c>
      <c r="AF118" s="9">
        <f>MIN(AF2:AF117)</f>
        <v>0.12891918208373904</v>
      </c>
      <c r="AG118" s="9">
        <f>MIN(AG2:AG117)</f>
        <v>0.29211927582534614</v>
      </c>
      <c r="AH118" s="12">
        <f>(AC118-$AC$118)/($AC$119-$AC$118)</f>
        <v>0</v>
      </c>
      <c r="AI118" s="12">
        <f>(AF118-$AF$118)/($AF$119-$AF$118)</f>
        <v>0</v>
      </c>
      <c r="AJ118" s="12">
        <f>(AG118-$AG$118)/($AG$119-$AG$118)</f>
        <v>0</v>
      </c>
      <c r="AK118" s="12">
        <f>AVERAGE(AH118:AJ118)</f>
        <v>0</v>
      </c>
      <c r="AL118">
        <v>117</v>
      </c>
    </row>
    <row r="119" spans="1:38" x14ac:dyDescent="0.3">
      <c r="B119" s="8" t="s">
        <v>309</v>
      </c>
      <c r="C119" s="9" t="e">
        <f>MAX(#REF!)</f>
        <v>#REF!</v>
      </c>
      <c r="D119" s="9" t="e">
        <f>MAX(#REF!)</f>
        <v>#REF!</v>
      </c>
      <c r="E119" s="9" t="e">
        <f>MAX(#REF!)</f>
        <v>#REF!</v>
      </c>
      <c r="AC119" s="9">
        <f>MAX(AC2:AC118)</f>
        <v>0.17572196634999257</v>
      </c>
      <c r="AD119" s="9">
        <f>MAX(AD2:AD118)</f>
        <v>166392</v>
      </c>
      <c r="AE119" s="9">
        <f>MAX(AE2:AE118)</f>
        <v>42144</v>
      </c>
      <c r="AF119" s="9">
        <f>MAX(AF2:AF118)</f>
        <v>0.29421254285138132</v>
      </c>
      <c r="AG119" s="9">
        <f>MAX(AG2:AG118)</f>
        <v>0.5664160401002506</v>
      </c>
    </row>
  </sheetData>
  <sortState xmlns:xlrd2="http://schemas.microsoft.com/office/spreadsheetml/2017/richdata2" ref="A2:AL139">
    <sortCondition descending="1" ref="AK1:AK1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260A-8B97-48A1-9D5E-B25BC5DA4078}">
  <dimension ref="A1:AL24"/>
  <sheetViews>
    <sheetView workbookViewId="0">
      <selection sqref="A1:XFD1048576"/>
    </sheetView>
  </sheetViews>
  <sheetFormatPr defaultRowHeight="14.4" x14ac:dyDescent="0.3"/>
  <cols>
    <col min="2" max="2" width="17.77734375" bestFit="1" customWidth="1"/>
    <col min="3" max="28" width="0" hidden="1" customWidth="1"/>
    <col min="29" max="29" width="14.109375" customWidth="1"/>
    <col min="30" max="30" width="14.33203125" hidden="1" customWidth="1"/>
    <col min="31" max="31" width="15" hidden="1" customWidth="1"/>
    <col min="32" max="32" width="16.33203125" customWidth="1"/>
    <col min="33" max="33" width="13.109375" customWidth="1"/>
    <col min="34" max="34" width="16.88671875" customWidth="1"/>
    <col min="35" max="35" width="14.88671875" customWidth="1"/>
    <col min="36" max="36" width="14.77734375" customWidth="1"/>
    <col min="37" max="37" width="14.33203125" customWidth="1"/>
    <col min="38" max="38" width="13.5546875" customWidth="1"/>
  </cols>
  <sheetData>
    <row r="1" spans="1:38" ht="183" customHeight="1" x14ac:dyDescent="0.3">
      <c r="A1" s="14" t="s">
        <v>0</v>
      </c>
      <c r="B1" s="14" t="s">
        <v>1</v>
      </c>
      <c r="C1" s="15" t="s">
        <v>275</v>
      </c>
      <c r="D1" s="16" t="s">
        <v>276</v>
      </c>
      <c r="E1" s="16" t="s">
        <v>277</v>
      </c>
      <c r="F1" s="16" t="s">
        <v>278</v>
      </c>
      <c r="G1" s="16" t="s">
        <v>279</v>
      </c>
      <c r="H1" s="16" t="s">
        <v>280</v>
      </c>
      <c r="I1" s="16" t="s">
        <v>299</v>
      </c>
      <c r="J1" s="16" t="s">
        <v>281</v>
      </c>
      <c r="K1" s="16" t="s">
        <v>282</v>
      </c>
      <c r="L1" s="16" t="s">
        <v>283</v>
      </c>
      <c r="M1" s="16" t="s">
        <v>284</v>
      </c>
      <c r="N1" s="16" t="s">
        <v>285</v>
      </c>
      <c r="O1" s="16" t="s">
        <v>286</v>
      </c>
      <c r="P1" s="16" t="s">
        <v>287</v>
      </c>
      <c r="Q1" s="16" t="s">
        <v>288</v>
      </c>
      <c r="R1" s="16" t="s">
        <v>289</v>
      </c>
      <c r="S1" s="16" t="s">
        <v>290</v>
      </c>
      <c r="T1" s="16" t="s">
        <v>291</v>
      </c>
      <c r="U1" s="16" t="s">
        <v>292</v>
      </c>
      <c r="V1" s="16" t="s">
        <v>293</v>
      </c>
      <c r="W1" s="16" t="s">
        <v>294</v>
      </c>
      <c r="X1" s="16" t="s">
        <v>295</v>
      </c>
      <c r="Y1" s="16" t="s">
        <v>296</v>
      </c>
      <c r="Z1" s="16" t="s">
        <v>297</v>
      </c>
      <c r="AA1" s="16" t="s">
        <v>298</v>
      </c>
      <c r="AB1" s="17" t="s">
        <v>300</v>
      </c>
      <c r="AC1" s="18" t="s">
        <v>310</v>
      </c>
      <c r="AD1" s="18" t="s">
        <v>301</v>
      </c>
      <c r="AE1" s="18" t="s">
        <v>302</v>
      </c>
      <c r="AF1" s="18" t="s">
        <v>303</v>
      </c>
      <c r="AG1" s="19" t="s">
        <v>304</v>
      </c>
      <c r="AH1" s="18" t="s">
        <v>311</v>
      </c>
      <c r="AI1" s="18" t="s">
        <v>305</v>
      </c>
      <c r="AJ1" s="18" t="s">
        <v>306</v>
      </c>
      <c r="AK1" s="18" t="s">
        <v>307</v>
      </c>
      <c r="AL1" s="18" t="s">
        <v>313</v>
      </c>
    </row>
    <row r="2" spans="1:38" x14ac:dyDescent="0.3">
      <c r="A2" t="s">
        <v>2</v>
      </c>
      <c r="B2" s="13" t="s">
        <v>3</v>
      </c>
      <c r="C2" s="2">
        <v>294051566.27999997</v>
      </c>
      <c r="D2" s="2">
        <v>298168852.26999998</v>
      </c>
      <c r="E2" s="2">
        <v>317947217.98000002</v>
      </c>
      <c r="F2" s="2">
        <v>370020360.07999998</v>
      </c>
      <c r="G2" s="2">
        <v>436599234.74000001</v>
      </c>
      <c r="H2" s="2">
        <v>456065014.36000001</v>
      </c>
      <c r="I2" s="2">
        <f>SUM(C2:H2)</f>
        <v>2172852245.71</v>
      </c>
      <c r="J2" s="2">
        <v>34053802.880000003</v>
      </c>
      <c r="K2" s="2">
        <v>33833554.899999999</v>
      </c>
      <c r="L2" s="2">
        <v>33469984.170000002</v>
      </c>
      <c r="M2" s="2">
        <v>46425391.200000003</v>
      </c>
      <c r="N2" s="2">
        <v>43838444.369999997</v>
      </c>
      <c r="O2" s="2">
        <v>55811165.979999997</v>
      </c>
      <c r="P2" s="2">
        <v>542794.73</v>
      </c>
      <c r="Q2" s="2">
        <v>489020.2</v>
      </c>
      <c r="R2" s="2">
        <v>68475.320000000007</v>
      </c>
      <c r="S2" s="2">
        <v>24425610.09</v>
      </c>
      <c r="T2" s="2">
        <v>1960684.75</v>
      </c>
      <c r="U2" s="2">
        <v>812284.68</v>
      </c>
      <c r="V2" s="2">
        <v>34596597.609999999</v>
      </c>
      <c r="W2" s="2">
        <v>34322575.100000001</v>
      </c>
      <c r="X2" s="2">
        <v>33538459.490000002</v>
      </c>
      <c r="Y2" s="2">
        <v>70851001.290000007</v>
      </c>
      <c r="Z2" s="2">
        <v>45799129.119999997</v>
      </c>
      <c r="AA2" s="2">
        <v>56623450.659999996</v>
      </c>
      <c r="AB2" s="2">
        <f>SUM(V2:AA2)</f>
        <v>275731213.26999998</v>
      </c>
      <c r="AC2" s="5">
        <f>AB2/I2</f>
        <v>0.12689828027395494</v>
      </c>
      <c r="AD2" s="6">
        <v>52001</v>
      </c>
      <c r="AE2" s="6">
        <v>13301</v>
      </c>
      <c r="AF2" s="5">
        <v>0.25578354262418029</v>
      </c>
      <c r="AG2" s="5">
        <v>0.40840980010504524</v>
      </c>
      <c r="AH2" s="12">
        <f>(AC2-$AC$23)/($AC$24-$AC$23)</f>
        <v>1</v>
      </c>
      <c r="AI2" s="12">
        <f>(AF2-$AF$23)/($AF$24-$AF$23)</f>
        <v>0.77965819065522834</v>
      </c>
      <c r="AJ2" s="12">
        <f>(AG2-$AG$23)/($AG$24-$AG$23)</f>
        <v>1</v>
      </c>
      <c r="AK2" s="12">
        <f>AVERAGE(AH2:AJ2)</f>
        <v>0.92655273021840945</v>
      </c>
      <c r="AL2">
        <v>1</v>
      </c>
    </row>
    <row r="3" spans="1:38" x14ac:dyDescent="0.3">
      <c r="A3" t="s">
        <v>108</v>
      </c>
      <c r="B3" s="13" t="s">
        <v>109</v>
      </c>
      <c r="C3" s="2">
        <v>312945025.81</v>
      </c>
      <c r="D3" s="2">
        <v>313237162.94</v>
      </c>
      <c r="E3" s="2">
        <v>337752382.51999998</v>
      </c>
      <c r="F3" s="2">
        <v>377017874.47000003</v>
      </c>
      <c r="G3" s="2">
        <v>403240381.19</v>
      </c>
      <c r="H3" s="2">
        <v>461080498.23000002</v>
      </c>
      <c r="I3" s="2">
        <f>SUM(C3:H3)</f>
        <v>2205273325.1599998</v>
      </c>
      <c r="J3" s="2">
        <v>29833820.010000002</v>
      </c>
      <c r="K3" s="2">
        <v>30126453.579999998</v>
      </c>
      <c r="L3" s="2">
        <v>32521188.949999999</v>
      </c>
      <c r="M3" s="2">
        <v>54427674.979999997</v>
      </c>
      <c r="N3" s="2">
        <v>38307304.270000003</v>
      </c>
      <c r="O3" s="2">
        <v>46628185.25</v>
      </c>
      <c r="P3" s="2">
        <v>1902753.53</v>
      </c>
      <c r="Q3" s="2">
        <v>528593.77</v>
      </c>
      <c r="R3" s="2">
        <v>476246.33</v>
      </c>
      <c r="S3" s="2">
        <v>20475925.620000001</v>
      </c>
      <c r="T3" s="2">
        <v>4567869.8</v>
      </c>
      <c r="U3" s="2">
        <v>2200782.7200000002</v>
      </c>
      <c r="V3" s="2">
        <v>31736573.540000003</v>
      </c>
      <c r="W3" s="2">
        <v>30655047.349999998</v>
      </c>
      <c r="X3" s="2">
        <v>32997435.279999997</v>
      </c>
      <c r="Y3" s="2">
        <v>74903600.599999994</v>
      </c>
      <c r="Z3" s="2">
        <v>42875174.07</v>
      </c>
      <c r="AA3" s="2">
        <v>48828967.969999999</v>
      </c>
      <c r="AB3" s="2">
        <f>SUM(V3:AA3)</f>
        <v>261996798.80999997</v>
      </c>
      <c r="AC3" s="5">
        <f>AB3/I3</f>
        <v>0.1188046832203855</v>
      </c>
      <c r="AD3" s="6">
        <v>56262</v>
      </c>
      <c r="AE3" s="6">
        <v>15061</v>
      </c>
      <c r="AF3" s="5">
        <v>0.2676940030571256</v>
      </c>
      <c r="AG3" s="5">
        <v>0.40438687295414488</v>
      </c>
      <c r="AH3" s="12">
        <f>(AC3-$AC$23)/($AC$24-$AC$23)</f>
        <v>0.84559660450602014</v>
      </c>
      <c r="AI3" s="12">
        <f>(AF3-$AF$23)/($AF$24-$AF$23)</f>
        <v>0.9646121620929804</v>
      </c>
      <c r="AJ3" s="12">
        <f>(AG3-$AG$23)/($AG$24-$AG$23)</f>
        <v>0.93938119758465721</v>
      </c>
      <c r="AK3" s="12">
        <f>AVERAGE(AH3:AJ3)</f>
        <v>0.91652998806121921</v>
      </c>
      <c r="AL3">
        <v>2</v>
      </c>
    </row>
    <row r="4" spans="1:38" x14ac:dyDescent="0.3">
      <c r="A4" t="s">
        <v>259</v>
      </c>
      <c r="B4" s="13" t="s">
        <v>260</v>
      </c>
      <c r="C4" s="2">
        <v>101011980.37</v>
      </c>
      <c r="D4" s="2">
        <v>112986812.19</v>
      </c>
      <c r="E4" s="2">
        <v>117528791.42</v>
      </c>
      <c r="F4" s="2">
        <v>139272464.91999999</v>
      </c>
      <c r="G4" s="2">
        <v>135986481.50999999</v>
      </c>
      <c r="H4" s="2">
        <v>168555561.03</v>
      </c>
      <c r="I4" s="2">
        <f>SUM(C4:H4)</f>
        <v>775342091.43999994</v>
      </c>
      <c r="J4" s="2">
        <v>7937771.7699999996</v>
      </c>
      <c r="K4" s="2">
        <v>8339371.8700000001</v>
      </c>
      <c r="L4" s="2">
        <v>9031043.6400000006</v>
      </c>
      <c r="M4" s="2">
        <v>17705662.43</v>
      </c>
      <c r="N4" s="2">
        <v>11387256.779999999</v>
      </c>
      <c r="O4" s="2">
        <v>15185101.119999999</v>
      </c>
      <c r="P4" s="2">
        <v>276142.21000000002</v>
      </c>
      <c r="Q4" s="2">
        <v>419381.56</v>
      </c>
      <c r="R4" s="2">
        <v>303355.8</v>
      </c>
      <c r="S4" s="2">
        <v>4703145.42</v>
      </c>
      <c r="T4" s="2">
        <v>553568.57999999996</v>
      </c>
      <c r="U4" s="2">
        <v>172879.99</v>
      </c>
      <c r="V4" s="2">
        <v>8213913.9799999995</v>
      </c>
      <c r="W4" s="2">
        <v>8758753.4299999997</v>
      </c>
      <c r="X4" s="2">
        <v>9334399.4400000013</v>
      </c>
      <c r="Y4" s="2">
        <v>22408807.850000001</v>
      </c>
      <c r="Z4" s="2">
        <v>11940825.359999999</v>
      </c>
      <c r="AA4" s="2">
        <v>15357981.109999999</v>
      </c>
      <c r="AB4" s="2">
        <f>SUM(V4:AA4)</f>
        <v>76014681.170000002</v>
      </c>
      <c r="AC4" s="5">
        <f>AB4/I4</f>
        <v>9.8040183822372062E-2</v>
      </c>
      <c r="AD4" s="6">
        <v>20611</v>
      </c>
      <c r="AE4" s="6">
        <v>5467</v>
      </c>
      <c r="AF4" s="5">
        <v>0.26524671292028529</v>
      </c>
      <c r="AG4" s="5">
        <v>0.40379268553503955</v>
      </c>
      <c r="AH4" s="12">
        <f>(AC4-$AC$23)/($AC$24-$AC$23)</f>
        <v>0.4494675173318553</v>
      </c>
      <c r="AI4" s="12">
        <f>(AF4-$AF$23)/($AF$24-$AF$23)</f>
        <v>0.92660892681779106</v>
      </c>
      <c r="AJ4" s="12">
        <f>(AG4-$AG$23)/($AG$24-$AG$23)</f>
        <v>0.93042778421042627</v>
      </c>
      <c r="AK4" s="12">
        <f>AVERAGE(AH4:AJ4)</f>
        <v>0.76883474278669084</v>
      </c>
      <c r="AL4">
        <v>3</v>
      </c>
    </row>
    <row r="5" spans="1:38" x14ac:dyDescent="0.3">
      <c r="A5" t="s">
        <v>122</v>
      </c>
      <c r="B5" s="13" t="s">
        <v>123</v>
      </c>
      <c r="C5" s="2">
        <v>215552591.36000001</v>
      </c>
      <c r="D5" s="2">
        <v>237099752.08000001</v>
      </c>
      <c r="E5" s="2">
        <v>247153124.16999999</v>
      </c>
      <c r="F5" s="2">
        <v>267251759.31999999</v>
      </c>
      <c r="G5" s="2">
        <v>289095657.76999998</v>
      </c>
      <c r="H5" s="2">
        <v>287463448.37</v>
      </c>
      <c r="I5" s="2">
        <f>SUM(C5:H5)</f>
        <v>1543616333.0700002</v>
      </c>
      <c r="J5" s="2">
        <v>18916486.350000001</v>
      </c>
      <c r="K5" s="2">
        <v>19880352.940000001</v>
      </c>
      <c r="L5" s="2">
        <v>20736507.989999998</v>
      </c>
      <c r="M5" s="2">
        <v>28612219.27</v>
      </c>
      <c r="N5" s="2">
        <v>24928916.210000001</v>
      </c>
      <c r="O5" s="2">
        <v>30459522.719999999</v>
      </c>
      <c r="P5" s="2">
        <v>3458549.39</v>
      </c>
      <c r="Q5" s="2">
        <v>1634112.65</v>
      </c>
      <c r="R5" s="2">
        <v>1659095.4</v>
      </c>
      <c r="S5" s="2">
        <v>18623197.75</v>
      </c>
      <c r="T5" s="2">
        <v>1599300.77</v>
      </c>
      <c r="U5" s="2">
        <v>220633.15</v>
      </c>
      <c r="V5" s="2">
        <v>22375035.740000002</v>
      </c>
      <c r="W5" s="2">
        <v>21514465.59</v>
      </c>
      <c r="X5" s="2">
        <v>22395603.389999997</v>
      </c>
      <c r="Y5" s="2">
        <v>47235417.019999996</v>
      </c>
      <c r="Z5" s="2">
        <v>26528216.98</v>
      </c>
      <c r="AA5" s="2">
        <v>30680155.869999997</v>
      </c>
      <c r="AB5" s="2">
        <f>SUM(V5:AA5)</f>
        <v>170728894.59</v>
      </c>
      <c r="AC5" s="5">
        <f>AB5/I5</f>
        <v>0.11060319260191305</v>
      </c>
      <c r="AD5" s="6">
        <v>37756</v>
      </c>
      <c r="AE5" s="6">
        <v>9467</v>
      </c>
      <c r="AF5" s="5">
        <v>0.25074160398347284</v>
      </c>
      <c r="AG5" s="5">
        <v>0.39775964277465548</v>
      </c>
      <c r="AH5" s="12">
        <f>(AC5-$AC$23)/($AC$24-$AC$23)</f>
        <v>0.68913489888581203</v>
      </c>
      <c r="AI5" s="12">
        <f>(AF5-$AF$23)/($AF$24-$AF$23)</f>
        <v>0.70136343617496821</v>
      </c>
      <c r="AJ5" s="12">
        <f>(AG5-$AG$23)/($AG$24-$AG$23)</f>
        <v>0.83951989218628487</v>
      </c>
      <c r="AK5" s="12">
        <f>AVERAGE(AH5:AJ5)</f>
        <v>0.74333940908235496</v>
      </c>
      <c r="AL5">
        <v>4</v>
      </c>
    </row>
    <row r="6" spans="1:38" x14ac:dyDescent="0.3">
      <c r="A6" t="s">
        <v>267</v>
      </c>
      <c r="B6" s="13" t="s">
        <v>268</v>
      </c>
      <c r="C6" s="2">
        <v>698271451.98000002</v>
      </c>
      <c r="D6" s="2">
        <v>706602429.11000001</v>
      </c>
      <c r="E6" s="2">
        <v>782571626.11000001</v>
      </c>
      <c r="F6" s="2">
        <v>820875030.63999999</v>
      </c>
      <c r="G6" s="2">
        <v>837282501.45000005</v>
      </c>
      <c r="H6" s="2">
        <v>996886968.59000003</v>
      </c>
      <c r="I6" s="2">
        <f>SUM(C6:H6)</f>
        <v>4842490007.8800001</v>
      </c>
      <c r="J6" s="2">
        <v>47222016.509999998</v>
      </c>
      <c r="K6" s="2">
        <v>50695149.880000003</v>
      </c>
      <c r="L6" s="2">
        <v>52422130.729999997</v>
      </c>
      <c r="M6" s="2">
        <v>78974180.760000005</v>
      </c>
      <c r="N6" s="2">
        <v>66735381.399999999</v>
      </c>
      <c r="O6" s="2">
        <v>83271054.569999993</v>
      </c>
      <c r="P6" s="2">
        <v>4513048.13</v>
      </c>
      <c r="Q6" s="2">
        <v>5147440.8</v>
      </c>
      <c r="R6" s="2">
        <v>5775005.1799999997</v>
      </c>
      <c r="S6" s="2">
        <v>6290583.4100000001</v>
      </c>
      <c r="T6" s="2">
        <v>7185413.4699999997</v>
      </c>
      <c r="U6" s="2">
        <v>8406368.4100000001</v>
      </c>
      <c r="V6" s="2">
        <v>51735064.640000001</v>
      </c>
      <c r="W6" s="2">
        <v>55842590.68</v>
      </c>
      <c r="X6" s="2">
        <v>58197135.909999996</v>
      </c>
      <c r="Y6" s="2">
        <v>85264764.170000002</v>
      </c>
      <c r="Z6" s="2">
        <v>73920794.870000005</v>
      </c>
      <c r="AA6" s="2">
        <v>91677422.979999989</v>
      </c>
      <c r="AB6" s="2">
        <f>SUM(V6:AA6)</f>
        <v>416637773.25</v>
      </c>
      <c r="AC6" s="5">
        <f>AB6/I6</f>
        <v>8.6037921105055704E-2</v>
      </c>
      <c r="AD6" s="6">
        <v>112052</v>
      </c>
      <c r="AE6" s="6">
        <v>30251</v>
      </c>
      <c r="AF6" s="5">
        <v>0.26997286973904971</v>
      </c>
      <c r="AG6" s="5">
        <v>0.39364843959752993</v>
      </c>
      <c r="AH6" s="12">
        <f>(AC6-$AC$23)/($AC$24-$AC$23)</f>
        <v>0.22049761619906399</v>
      </c>
      <c r="AI6" s="12">
        <f>(AF6-$AF$23)/($AF$24-$AF$23)</f>
        <v>1</v>
      </c>
      <c r="AJ6" s="12">
        <f>(AG6-$AG$23)/($AG$24-$AG$23)</f>
        <v>0.7775709172893055</v>
      </c>
      <c r="AK6" s="12">
        <f>AVERAGE(AH6:AJ6)</f>
        <v>0.66602284449612315</v>
      </c>
      <c r="AL6">
        <v>5</v>
      </c>
    </row>
    <row r="7" spans="1:38" x14ac:dyDescent="0.3">
      <c r="A7" t="s">
        <v>134</v>
      </c>
      <c r="B7" s="13" t="s">
        <v>135</v>
      </c>
      <c r="C7" s="2">
        <v>272300224.00999999</v>
      </c>
      <c r="D7" s="2">
        <v>287520171.19999999</v>
      </c>
      <c r="E7" s="2">
        <v>288640706.91000003</v>
      </c>
      <c r="F7" s="2">
        <v>343036194.41000003</v>
      </c>
      <c r="G7" s="2">
        <v>331302935.55000001</v>
      </c>
      <c r="H7" s="2">
        <v>399652439</v>
      </c>
      <c r="I7" s="2">
        <f>SUM(C7:H7)</f>
        <v>1922452671.0800002</v>
      </c>
      <c r="J7" s="2">
        <v>22450452.07</v>
      </c>
      <c r="K7" s="2">
        <v>22214198.59</v>
      </c>
      <c r="L7" s="2">
        <v>22893821.350000001</v>
      </c>
      <c r="M7" s="2">
        <v>35578515.240000002</v>
      </c>
      <c r="N7" s="2">
        <v>27435515.219999999</v>
      </c>
      <c r="O7" s="2">
        <v>34683653.240000002</v>
      </c>
      <c r="P7" s="2">
        <v>656600.12</v>
      </c>
      <c r="Q7" s="2">
        <v>797366.24</v>
      </c>
      <c r="R7" s="2">
        <v>473796.55</v>
      </c>
      <c r="S7" s="2">
        <v>17368001.050000001</v>
      </c>
      <c r="T7" s="2">
        <v>2826571.19</v>
      </c>
      <c r="U7" s="2">
        <v>1594199.18</v>
      </c>
      <c r="V7" s="2">
        <v>23107052.190000001</v>
      </c>
      <c r="W7" s="2">
        <v>23011564.829999998</v>
      </c>
      <c r="X7" s="2">
        <v>23367617.900000002</v>
      </c>
      <c r="Y7" s="2">
        <v>52946516.290000007</v>
      </c>
      <c r="Z7" s="2">
        <v>30262086.41</v>
      </c>
      <c r="AA7" s="2">
        <v>36277852.420000002</v>
      </c>
      <c r="AB7" s="2">
        <f>SUM(V7:AA7)</f>
        <v>188972690.04000002</v>
      </c>
      <c r="AC7" s="5">
        <f>AB7/I7</f>
        <v>9.829770734165251E-2</v>
      </c>
      <c r="AD7" s="6">
        <v>47074</v>
      </c>
      <c r="AE7" s="6">
        <v>11473</v>
      </c>
      <c r="AF7" s="5">
        <v>0.2437226494455538</v>
      </c>
      <c r="AG7" s="5">
        <v>0.40460742830277385</v>
      </c>
      <c r="AH7" s="12">
        <f>(AC7-$AC$23)/($AC$24-$AC$23)</f>
        <v>0.45438035219789602</v>
      </c>
      <c r="AI7" s="12">
        <f>(AF7-$AF$23)/($AF$24-$AF$23)</f>
        <v>0.59236819418262043</v>
      </c>
      <c r="AJ7" s="12">
        <f>(AG7-$AG$23)/($AG$24-$AG$23)</f>
        <v>0.94270459882924462</v>
      </c>
      <c r="AK7" s="12">
        <f>AVERAGE(AH7:AJ7)</f>
        <v>0.66315104840325367</v>
      </c>
      <c r="AL7">
        <v>6</v>
      </c>
    </row>
    <row r="8" spans="1:38" x14ac:dyDescent="0.3">
      <c r="A8" t="s">
        <v>16</v>
      </c>
      <c r="B8" s="13" t="s">
        <v>17</v>
      </c>
      <c r="C8" s="2">
        <v>191966507.25</v>
      </c>
      <c r="D8" s="2">
        <v>222695436.08000001</v>
      </c>
      <c r="E8" s="2">
        <v>219505242.58000001</v>
      </c>
      <c r="F8" s="2">
        <v>265865623.81999999</v>
      </c>
      <c r="G8" s="2">
        <v>293923718.69</v>
      </c>
      <c r="H8" s="2">
        <v>307748568.31</v>
      </c>
      <c r="I8" s="2">
        <f>SUM(C8:H8)</f>
        <v>1501705096.73</v>
      </c>
      <c r="J8" s="2">
        <v>17003929.789999999</v>
      </c>
      <c r="K8" s="2">
        <v>17550924.600000001</v>
      </c>
      <c r="L8" s="2">
        <v>18029274.260000002</v>
      </c>
      <c r="M8" s="2">
        <v>42559888.619999997</v>
      </c>
      <c r="N8" s="2">
        <v>23849211.510000002</v>
      </c>
      <c r="O8" s="2">
        <v>29152837.43</v>
      </c>
      <c r="P8" s="2">
        <v>392016.09</v>
      </c>
      <c r="Q8" s="2">
        <v>22581.26</v>
      </c>
      <c r="R8" s="2">
        <v>9040</v>
      </c>
      <c r="S8" s="2">
        <v>4860503.08</v>
      </c>
      <c r="T8" s="2">
        <v>3586397.22</v>
      </c>
      <c r="U8" s="2">
        <v>960154.9</v>
      </c>
      <c r="V8" s="2">
        <v>17395945.879999999</v>
      </c>
      <c r="W8" s="2">
        <v>17573505.860000003</v>
      </c>
      <c r="X8" s="2">
        <v>18038314.260000002</v>
      </c>
      <c r="Y8" s="2">
        <v>47420391.699999996</v>
      </c>
      <c r="Z8" s="2">
        <v>27435608.73</v>
      </c>
      <c r="AA8" s="2">
        <v>30112992.329999998</v>
      </c>
      <c r="AB8" s="2">
        <f>SUM(V8:AA8)</f>
        <v>157976758.75999999</v>
      </c>
      <c r="AC8" s="5">
        <f>AB8/I8</f>
        <v>0.10519825703728268</v>
      </c>
      <c r="AD8" s="6">
        <v>36812</v>
      </c>
      <c r="AE8" s="6">
        <v>8930</v>
      </c>
      <c r="AF8" s="5">
        <v>0.24258394001955885</v>
      </c>
      <c r="AG8" s="5">
        <v>0.39364562118126273</v>
      </c>
      <c r="AH8" s="12">
        <f>(AC8-$AC$23)/($AC$24-$AC$23)</f>
        <v>0.58602371135306341</v>
      </c>
      <c r="AI8" s="12">
        <f>(AF8-$AF$23)/($AF$24-$AF$23)</f>
        <v>0.5746855166877346</v>
      </c>
      <c r="AJ8" s="12">
        <f>(AG8-$AG$23)/($AG$24-$AG$23)</f>
        <v>0.77752844845693114</v>
      </c>
      <c r="AK8" s="12">
        <f>AVERAGE(AH8:AJ8)</f>
        <v>0.64607922549924302</v>
      </c>
      <c r="AL8">
        <v>7</v>
      </c>
    </row>
    <row r="9" spans="1:38" x14ac:dyDescent="0.3">
      <c r="A9" t="s">
        <v>146</v>
      </c>
      <c r="B9" s="13" t="s">
        <v>147</v>
      </c>
      <c r="C9" s="2">
        <v>163266950.63999999</v>
      </c>
      <c r="D9" s="2">
        <v>188112454.02000001</v>
      </c>
      <c r="E9" s="2">
        <v>183486145.93000001</v>
      </c>
      <c r="F9" s="2">
        <v>201206759.56999999</v>
      </c>
      <c r="G9" s="2">
        <v>226024119.63</v>
      </c>
      <c r="H9" s="2">
        <v>269585790.08999997</v>
      </c>
      <c r="I9" s="2">
        <f>SUM(C9:H9)</f>
        <v>1231682219.8799999</v>
      </c>
      <c r="J9" s="2">
        <v>14062302.25</v>
      </c>
      <c r="K9" s="2">
        <v>14341408.58</v>
      </c>
      <c r="L9" s="2">
        <v>14965663.58</v>
      </c>
      <c r="M9" s="2">
        <v>19953277.440000001</v>
      </c>
      <c r="N9" s="2">
        <v>18580674.890000001</v>
      </c>
      <c r="O9" s="2">
        <v>24242371.68</v>
      </c>
      <c r="P9" s="2">
        <v>312982.03000000003</v>
      </c>
      <c r="Q9" s="2">
        <v>676422.3</v>
      </c>
      <c r="R9" s="2">
        <v>122867.04</v>
      </c>
      <c r="S9" s="2">
        <v>16836645.289999999</v>
      </c>
      <c r="T9" s="2">
        <v>301771.84999999998</v>
      </c>
      <c r="U9" s="2">
        <v>34484</v>
      </c>
      <c r="V9" s="2">
        <v>14375284.279999999</v>
      </c>
      <c r="W9" s="2">
        <v>15017830.880000001</v>
      </c>
      <c r="X9" s="2">
        <v>15088530.619999999</v>
      </c>
      <c r="Y9" s="2">
        <v>36789922.730000004</v>
      </c>
      <c r="Z9" s="2">
        <v>18882446.740000002</v>
      </c>
      <c r="AA9" s="2">
        <v>24276855.68</v>
      </c>
      <c r="AB9" s="2">
        <f>SUM(V9:AA9)</f>
        <v>124430870.93000001</v>
      </c>
      <c r="AC9" s="5">
        <f>AB9/I9</f>
        <v>0.10102514181143496</v>
      </c>
      <c r="AD9" s="6">
        <v>30207</v>
      </c>
      <c r="AE9" s="6">
        <v>7118</v>
      </c>
      <c r="AF9" s="5">
        <v>0.23564074552256101</v>
      </c>
      <c r="AG9" s="5">
        <v>0.39576381836645874</v>
      </c>
      <c r="AH9" s="12">
        <f>(AC9-$AC$23)/($AC$24-$AC$23)</f>
        <v>0.50641224115090588</v>
      </c>
      <c r="AI9" s="12">
        <f>(AF9-$AF$23)/($AF$24-$AF$23)</f>
        <v>0.46686672967154386</v>
      </c>
      <c r="AJ9" s="12">
        <f>(AG9-$AG$23)/($AG$24-$AG$23)</f>
        <v>0.80944614714491137</v>
      </c>
      <c r="AK9" s="12">
        <f>AVERAGE(AH9:AJ9)</f>
        <v>0.59424170598912041</v>
      </c>
      <c r="AL9">
        <v>8</v>
      </c>
    </row>
    <row r="10" spans="1:38" x14ac:dyDescent="0.3">
      <c r="A10" t="s">
        <v>168</v>
      </c>
      <c r="B10" s="13" t="s">
        <v>169</v>
      </c>
      <c r="C10" s="2">
        <v>175802713.00999999</v>
      </c>
      <c r="D10" s="2">
        <v>199152956.28999999</v>
      </c>
      <c r="E10" s="2">
        <v>203400932.31</v>
      </c>
      <c r="F10" s="2">
        <v>244821901.97</v>
      </c>
      <c r="G10" s="2">
        <v>257871134.06999999</v>
      </c>
      <c r="H10" s="2">
        <v>279002577.97000003</v>
      </c>
      <c r="I10" s="2">
        <f>SUM(C10:H10)</f>
        <v>1360052215.6199999</v>
      </c>
      <c r="J10" s="2">
        <v>15405241.640000001</v>
      </c>
      <c r="K10" s="2">
        <v>16732911.26</v>
      </c>
      <c r="L10" s="2">
        <v>16231672.9</v>
      </c>
      <c r="M10" s="2">
        <v>21699335.960000001</v>
      </c>
      <c r="N10" s="2">
        <v>20621848.620000001</v>
      </c>
      <c r="O10" s="2">
        <v>25881715.93</v>
      </c>
      <c r="P10" s="2">
        <v>321811.84999999998</v>
      </c>
      <c r="Q10" s="2">
        <v>697159.72</v>
      </c>
      <c r="R10" s="2">
        <v>899426.79</v>
      </c>
      <c r="S10" s="2">
        <v>23954336.289999999</v>
      </c>
      <c r="T10" s="2">
        <v>1419706.32</v>
      </c>
      <c r="U10" s="2">
        <v>645422.79</v>
      </c>
      <c r="V10" s="2">
        <v>15727053.49</v>
      </c>
      <c r="W10" s="2">
        <v>17430070.98</v>
      </c>
      <c r="X10" s="2">
        <v>17131099.690000001</v>
      </c>
      <c r="Y10" s="2">
        <v>45653672.25</v>
      </c>
      <c r="Z10" s="2">
        <v>22041554.940000001</v>
      </c>
      <c r="AA10" s="2">
        <v>26527138.719999999</v>
      </c>
      <c r="AB10" s="2">
        <f>SUM(V10:AA10)</f>
        <v>144510590.06999999</v>
      </c>
      <c r="AC10" s="5">
        <f>AB10/I10</f>
        <v>0.1062537073285254</v>
      </c>
      <c r="AD10" s="6">
        <v>31717</v>
      </c>
      <c r="AE10" s="6">
        <v>7338</v>
      </c>
      <c r="AF10" s="5">
        <v>0.23135857741904972</v>
      </c>
      <c r="AG10" s="5">
        <v>0.38467832228059601</v>
      </c>
      <c r="AH10" s="12">
        <f>(AC10-$AC$23)/($AC$24-$AC$23)</f>
        <v>0.60615877709260568</v>
      </c>
      <c r="AI10" s="12">
        <f>(AF10-$AF$23)/($AF$24-$AF$23)</f>
        <v>0.40037022422010626</v>
      </c>
      <c r="AJ10" s="12">
        <f>(AG10-$AG$23)/($AG$24-$AG$23)</f>
        <v>0.64240621037783052</v>
      </c>
      <c r="AK10" s="12">
        <f>AVERAGE(AH10:AJ10)</f>
        <v>0.54964507056351419</v>
      </c>
      <c r="AL10">
        <v>9</v>
      </c>
    </row>
    <row r="11" spans="1:38" x14ac:dyDescent="0.3">
      <c r="A11" t="s">
        <v>46</v>
      </c>
      <c r="B11" s="13" t="s">
        <v>47</v>
      </c>
      <c r="C11" s="2">
        <v>306711334.37</v>
      </c>
      <c r="D11" s="2">
        <v>316274906.55000001</v>
      </c>
      <c r="E11" s="2">
        <v>330308309.00999999</v>
      </c>
      <c r="F11" s="2">
        <v>404565447.00999999</v>
      </c>
      <c r="G11" s="2">
        <v>420468881.45999998</v>
      </c>
      <c r="H11" s="2">
        <v>434139342.06</v>
      </c>
      <c r="I11" s="2">
        <f>SUM(C11:H11)</f>
        <v>2212468220.46</v>
      </c>
      <c r="J11" s="2">
        <v>25425238.030000001</v>
      </c>
      <c r="K11" s="2">
        <v>25449526.600000001</v>
      </c>
      <c r="L11" s="2">
        <v>25430711.219999999</v>
      </c>
      <c r="M11" s="2">
        <v>53207123.280000001</v>
      </c>
      <c r="N11" s="2">
        <v>30636787.059999999</v>
      </c>
      <c r="O11" s="2">
        <v>37932420.729999997</v>
      </c>
      <c r="P11" s="2">
        <v>117185.95</v>
      </c>
      <c r="Q11" s="2">
        <v>26873.72</v>
      </c>
      <c r="R11" s="2">
        <v>5600</v>
      </c>
      <c r="S11" s="2">
        <v>21370476.739999998</v>
      </c>
      <c r="T11" s="2">
        <v>933756</v>
      </c>
      <c r="U11" s="2">
        <v>1516163.89</v>
      </c>
      <c r="V11" s="2">
        <v>25542423.98</v>
      </c>
      <c r="W11" s="2">
        <v>25476400.32</v>
      </c>
      <c r="X11" s="2">
        <v>25436311.219999999</v>
      </c>
      <c r="Y11" s="2">
        <v>74577600.019999996</v>
      </c>
      <c r="Z11" s="2">
        <v>31570543.059999999</v>
      </c>
      <c r="AA11" s="2">
        <v>39448584.619999997</v>
      </c>
      <c r="AB11" s="2">
        <f>SUM(V11:AA11)</f>
        <v>222051863.22</v>
      </c>
      <c r="AC11" s="5">
        <f>AB11/I11</f>
        <v>0.10036386564406001</v>
      </c>
      <c r="AD11" s="6">
        <v>53765</v>
      </c>
      <c r="AE11" s="6">
        <v>12148</v>
      </c>
      <c r="AF11" s="5">
        <v>0.22594624755882078</v>
      </c>
      <c r="AG11" s="5">
        <v>0.39360377652124295</v>
      </c>
      <c r="AH11" s="12">
        <f>(AC11-$AC$23)/($AC$24-$AC$23)</f>
        <v>0.49379692500332129</v>
      </c>
      <c r="AI11" s="12">
        <f>(AF11-$AF$23)/($AF$24-$AF$23)</f>
        <v>0.31632377546892787</v>
      </c>
      <c r="AJ11" s="12">
        <f>(AG11-$AG$23)/($AG$24-$AG$23)</f>
        <v>0.7768979192221902</v>
      </c>
      <c r="AK11" s="12">
        <f>AVERAGE(AH11:AJ11)</f>
        <v>0.52900620656481312</v>
      </c>
      <c r="AL11">
        <v>10</v>
      </c>
    </row>
    <row r="12" spans="1:38" x14ac:dyDescent="0.3">
      <c r="A12" t="s">
        <v>78</v>
      </c>
      <c r="B12" s="13" t="s">
        <v>79</v>
      </c>
      <c r="C12" s="2">
        <v>295393373.13999999</v>
      </c>
      <c r="D12" s="2">
        <v>307737714.95999998</v>
      </c>
      <c r="E12" s="2">
        <v>328246508.81</v>
      </c>
      <c r="F12" s="2">
        <v>378473075.25999999</v>
      </c>
      <c r="G12" s="2">
        <v>378236186.37</v>
      </c>
      <c r="H12" s="2">
        <v>416012366.14999998</v>
      </c>
      <c r="I12" s="2">
        <f>SUM(C12:H12)</f>
        <v>2104099224.6900001</v>
      </c>
      <c r="J12" s="2">
        <v>18272753.879999999</v>
      </c>
      <c r="K12" s="2">
        <v>18301167.620000001</v>
      </c>
      <c r="L12" s="2">
        <v>20024095.579999998</v>
      </c>
      <c r="M12" s="2">
        <v>33051727.18</v>
      </c>
      <c r="N12" s="2">
        <v>24232871.960000001</v>
      </c>
      <c r="O12" s="2">
        <v>30217709.780000001</v>
      </c>
      <c r="P12" s="2">
        <v>1567390.3</v>
      </c>
      <c r="Q12" s="2">
        <v>1577853.83</v>
      </c>
      <c r="R12" s="2">
        <v>750193.4</v>
      </c>
      <c r="S12" s="2">
        <v>16328981.310000001</v>
      </c>
      <c r="T12" s="2">
        <v>2057920.08</v>
      </c>
      <c r="U12" s="2">
        <v>381301.15</v>
      </c>
      <c r="V12" s="2">
        <v>19840144.18</v>
      </c>
      <c r="W12" s="2">
        <v>19879021.450000003</v>
      </c>
      <c r="X12" s="2">
        <v>20774288.979999997</v>
      </c>
      <c r="Y12" s="2">
        <v>49380708.490000002</v>
      </c>
      <c r="Z12" s="2">
        <v>26290792.039999999</v>
      </c>
      <c r="AA12" s="2">
        <v>30599010.93</v>
      </c>
      <c r="AB12" s="2">
        <f>SUM(V12:AA12)</f>
        <v>166763966.06999999</v>
      </c>
      <c r="AC12" s="5">
        <f>AB12/I12</f>
        <v>7.9256702399369772E-2</v>
      </c>
      <c r="AD12" s="6">
        <v>53165</v>
      </c>
      <c r="AE12" s="6">
        <v>13232</v>
      </c>
      <c r="AF12" s="5">
        <v>0.24888554500141069</v>
      </c>
      <c r="AG12" s="5">
        <v>0.38885973461278955</v>
      </c>
      <c r="AH12" s="12">
        <f>(AC12-$AC$23)/($AC$24-$AC$23)</f>
        <v>9.1130761534186533E-2</v>
      </c>
      <c r="AI12" s="12">
        <f>(AF12-$AF$23)/($AF$24-$AF$23)</f>
        <v>0.67254125235699003</v>
      </c>
      <c r="AJ12" s="12">
        <f>(AG12-$AG$23)/($AG$24-$AG$23)</f>
        <v>0.7054131201414312</v>
      </c>
      <c r="AK12" s="12">
        <f>AVERAGE(AH12:AJ12)</f>
        <v>0.48969504467753594</v>
      </c>
      <c r="AL12">
        <v>11</v>
      </c>
    </row>
    <row r="13" spans="1:38" x14ac:dyDescent="0.3">
      <c r="A13" t="s">
        <v>251</v>
      </c>
      <c r="B13" s="13" t="s">
        <v>252</v>
      </c>
      <c r="C13" s="2">
        <v>145585059.72999999</v>
      </c>
      <c r="D13" s="2">
        <v>152611037.12</v>
      </c>
      <c r="E13" s="2">
        <v>144177322.78999999</v>
      </c>
      <c r="F13" s="2">
        <v>164597550.56999999</v>
      </c>
      <c r="G13" s="2">
        <v>156509257.69</v>
      </c>
      <c r="H13" s="2">
        <v>187331765.41999999</v>
      </c>
      <c r="I13" s="2">
        <f>SUM(C13:H13)</f>
        <v>950811993.32000005</v>
      </c>
      <c r="J13" s="2">
        <v>9426395.7799999993</v>
      </c>
      <c r="K13" s="2">
        <v>10420260.949999999</v>
      </c>
      <c r="L13" s="2">
        <v>10276589.390000001</v>
      </c>
      <c r="M13" s="2">
        <v>28649329.329999998</v>
      </c>
      <c r="N13" s="2">
        <v>13205641.859999999</v>
      </c>
      <c r="O13" s="2">
        <v>15206406.390000001</v>
      </c>
      <c r="P13" s="2">
        <v>9228</v>
      </c>
      <c r="Q13" s="2">
        <v>8320</v>
      </c>
      <c r="R13" s="2">
        <v>15761</v>
      </c>
      <c r="S13" s="2">
        <v>4198072.22</v>
      </c>
      <c r="T13" s="2">
        <v>1592651.31</v>
      </c>
      <c r="U13" s="2">
        <v>92410.55</v>
      </c>
      <c r="V13" s="2">
        <v>9435623.7799999993</v>
      </c>
      <c r="W13" s="2">
        <v>10428580.949999999</v>
      </c>
      <c r="X13" s="2">
        <v>10292350.390000001</v>
      </c>
      <c r="Y13" s="2">
        <v>32847401.549999997</v>
      </c>
      <c r="Z13" s="2">
        <v>14798293.17</v>
      </c>
      <c r="AA13" s="2">
        <v>15298816.940000001</v>
      </c>
      <c r="AB13" s="2">
        <f>SUM(V13:AA13)</f>
        <v>93101066.779999986</v>
      </c>
      <c r="AC13" s="5">
        <f>AB13/I13</f>
        <v>9.7917429979941795E-2</v>
      </c>
      <c r="AD13" s="6">
        <v>24612</v>
      </c>
      <c r="AE13" s="6">
        <v>5578</v>
      </c>
      <c r="AF13" s="5">
        <v>0.22663741264423859</v>
      </c>
      <c r="AG13" s="5">
        <v>0.38804516018109919</v>
      </c>
      <c r="AH13" s="12">
        <f>(AC13-$AC$23)/($AC$24-$AC$23)</f>
        <v>0.44712571430463299</v>
      </c>
      <c r="AI13" s="12">
        <f>(AF13-$AF$23)/($AF$24-$AF$23)</f>
        <v>0.32705667099272623</v>
      </c>
      <c r="AJ13" s="12">
        <f>(AG13-$AG$23)/($AG$24-$AG$23)</f>
        <v>0.69313884206603116</v>
      </c>
      <c r="AK13" s="12">
        <f>AVERAGE(AH13:AJ13)</f>
        <v>0.48910707578779683</v>
      </c>
      <c r="AL13">
        <v>12</v>
      </c>
    </row>
    <row r="14" spans="1:38" x14ac:dyDescent="0.3">
      <c r="A14" t="s">
        <v>204</v>
      </c>
      <c r="B14" s="13" t="s">
        <v>205</v>
      </c>
      <c r="C14" s="2">
        <v>552941805.48000002</v>
      </c>
      <c r="D14" s="2">
        <v>557086081.86000001</v>
      </c>
      <c r="E14" s="2">
        <v>580689687.42999995</v>
      </c>
      <c r="F14" s="2">
        <v>647155114.07000005</v>
      </c>
      <c r="G14" s="2">
        <v>648846295.69000006</v>
      </c>
      <c r="H14" s="2">
        <v>767612597.32000005</v>
      </c>
      <c r="I14" s="2">
        <f>SUM(C14:H14)</f>
        <v>3754331581.8500004</v>
      </c>
      <c r="J14" s="2">
        <v>40496608.020000003</v>
      </c>
      <c r="K14" s="2">
        <v>40201622.43</v>
      </c>
      <c r="L14" s="2">
        <v>41410504.420000002</v>
      </c>
      <c r="M14" s="2">
        <v>84243319.400000006</v>
      </c>
      <c r="N14" s="2">
        <v>50416960.649999999</v>
      </c>
      <c r="O14" s="2">
        <v>63635111.68</v>
      </c>
      <c r="P14" s="2">
        <v>953939.2</v>
      </c>
      <c r="Q14" s="2">
        <v>1611071.17</v>
      </c>
      <c r="R14" s="2">
        <v>511732.68</v>
      </c>
      <c r="S14" s="2">
        <v>27113500.870000001</v>
      </c>
      <c r="T14" s="2">
        <v>5974475.2199999997</v>
      </c>
      <c r="U14" s="2">
        <v>666787.18999999994</v>
      </c>
      <c r="V14" s="2">
        <v>41450547.220000006</v>
      </c>
      <c r="W14" s="2">
        <v>41812693.600000001</v>
      </c>
      <c r="X14" s="2">
        <v>41922237.100000001</v>
      </c>
      <c r="Y14" s="2">
        <v>111356820.27000001</v>
      </c>
      <c r="Z14" s="2">
        <v>56391435.869999997</v>
      </c>
      <c r="AA14" s="2">
        <v>64301898.869999997</v>
      </c>
      <c r="AB14" s="2">
        <f>SUM(V14:AA14)</f>
        <v>357235632.93000001</v>
      </c>
      <c r="AC14" s="5">
        <f>AB14/I14</f>
        <v>9.5152925398764868E-2</v>
      </c>
      <c r="AD14" s="6">
        <v>98242</v>
      </c>
      <c r="AE14" s="6">
        <v>23541</v>
      </c>
      <c r="AF14" s="5">
        <v>0.239622564687201</v>
      </c>
      <c r="AG14" s="5">
        <v>0.37465401344404903</v>
      </c>
      <c r="AH14" s="12">
        <f>(AC14-$AC$23)/($AC$24-$AC$23)</f>
        <v>0.39438663038839938</v>
      </c>
      <c r="AI14" s="12">
        <f>(AF14-$AF$23)/($AF$24-$AF$23)</f>
        <v>0.52869920644213364</v>
      </c>
      <c r="AJ14" s="12">
        <f>(AG14-$AG$23)/($AG$24-$AG$23)</f>
        <v>0.49135659552785316</v>
      </c>
      <c r="AK14" s="12">
        <f>AVERAGE(AH14:AJ14)</f>
        <v>0.47148081078612875</v>
      </c>
      <c r="AL14">
        <v>13</v>
      </c>
    </row>
    <row r="15" spans="1:38" x14ac:dyDescent="0.3">
      <c r="A15" t="s">
        <v>271</v>
      </c>
      <c r="B15" s="13" t="s">
        <v>272</v>
      </c>
      <c r="C15" s="2">
        <v>1307942467.1900001</v>
      </c>
      <c r="D15" s="2">
        <v>1309433736.6800001</v>
      </c>
      <c r="E15" s="2">
        <v>1384796345.3399999</v>
      </c>
      <c r="F15" s="2">
        <v>1488523449.8199999</v>
      </c>
      <c r="G15" s="2">
        <v>2069103541.28</v>
      </c>
      <c r="H15" s="2">
        <v>1774577731.4400001</v>
      </c>
      <c r="I15" s="2">
        <f>SUM(C15:H15)</f>
        <v>9334377271.75</v>
      </c>
      <c r="J15" s="2">
        <v>93676399.590000004</v>
      </c>
      <c r="K15" s="2">
        <v>92607171.409999996</v>
      </c>
      <c r="L15" s="2">
        <v>90657441.609999999</v>
      </c>
      <c r="M15" s="2">
        <v>103798210.09999999</v>
      </c>
      <c r="N15" s="2">
        <v>115844867.45</v>
      </c>
      <c r="O15" s="2">
        <v>135579419.25</v>
      </c>
      <c r="P15" s="2">
        <v>12386166.890000001</v>
      </c>
      <c r="Q15" s="2">
        <v>8091229.5099999998</v>
      </c>
      <c r="R15" s="2">
        <v>7759896.0300000003</v>
      </c>
      <c r="S15" s="2">
        <v>15490057.25</v>
      </c>
      <c r="T15" s="2">
        <v>8912156.8900000006</v>
      </c>
      <c r="U15" s="2">
        <v>10419190.99</v>
      </c>
      <c r="V15" s="2">
        <v>106062566.48</v>
      </c>
      <c r="W15" s="2">
        <v>100698400.92</v>
      </c>
      <c r="X15" s="2">
        <v>98417337.640000001</v>
      </c>
      <c r="Y15" s="2">
        <v>119288267.34999999</v>
      </c>
      <c r="Z15" s="2">
        <v>124757024.34</v>
      </c>
      <c r="AA15" s="2">
        <v>145998610.24000001</v>
      </c>
      <c r="AB15" s="2">
        <f>SUM(V15:AA15)</f>
        <v>695222206.97000003</v>
      </c>
      <c r="AC15" s="5">
        <f>AB15/I15</f>
        <v>7.4479763001871938E-2</v>
      </c>
      <c r="AD15" s="6">
        <v>166392</v>
      </c>
      <c r="AE15" s="6">
        <v>42144</v>
      </c>
      <c r="AF15" s="5">
        <v>0.25328140775998848</v>
      </c>
      <c r="AG15" s="5">
        <v>0.38003351725664414</v>
      </c>
      <c r="AH15" s="12">
        <f>(AC15-$AC$23)/($AC$24-$AC$23)</f>
        <v>0</v>
      </c>
      <c r="AI15" s="12">
        <f>(AF15-$AF$23)/($AF$24-$AF$23)</f>
        <v>0.74080328804163587</v>
      </c>
      <c r="AJ15" s="12">
        <f>(AG15-$AG$23)/($AG$24-$AG$23)</f>
        <v>0.5724167456315663</v>
      </c>
      <c r="AK15" s="12">
        <f>AVERAGE(AH15:AJ15)</f>
        <v>0.43774001122440076</v>
      </c>
      <c r="AL15">
        <v>14</v>
      </c>
    </row>
    <row r="16" spans="1:38" x14ac:dyDescent="0.3">
      <c r="A16" t="s">
        <v>224</v>
      </c>
      <c r="B16" s="13" t="s">
        <v>225</v>
      </c>
      <c r="C16" s="2">
        <v>266166985.53999999</v>
      </c>
      <c r="D16" s="2">
        <v>284142196.95999998</v>
      </c>
      <c r="E16" s="2">
        <v>298537387.81</v>
      </c>
      <c r="F16" s="2">
        <v>316156941.04000002</v>
      </c>
      <c r="G16" s="2">
        <v>352058907.29000002</v>
      </c>
      <c r="H16" s="2">
        <v>391392908.13999999</v>
      </c>
      <c r="I16" s="2">
        <f>SUM(C16:H16)</f>
        <v>1908455326.7799997</v>
      </c>
      <c r="J16" s="2">
        <v>19494622.07</v>
      </c>
      <c r="K16" s="2">
        <v>18999338.030000001</v>
      </c>
      <c r="L16" s="2">
        <v>19244954.670000002</v>
      </c>
      <c r="M16" s="2">
        <v>27051029.510000002</v>
      </c>
      <c r="N16" s="2">
        <v>24467962.390000001</v>
      </c>
      <c r="O16" s="2">
        <v>32221827.260000002</v>
      </c>
      <c r="P16" s="2">
        <v>372028.64</v>
      </c>
      <c r="Q16" s="2">
        <v>307995.78000000003</v>
      </c>
      <c r="R16" s="2">
        <v>217074.32</v>
      </c>
      <c r="S16" s="2">
        <v>22468269.48</v>
      </c>
      <c r="T16" s="2">
        <v>1029762.35</v>
      </c>
      <c r="U16" s="2">
        <v>147087.43</v>
      </c>
      <c r="V16" s="2">
        <v>19866650.710000001</v>
      </c>
      <c r="W16" s="2">
        <v>19307333.810000002</v>
      </c>
      <c r="X16" s="2">
        <v>19462028.990000002</v>
      </c>
      <c r="Y16" s="2">
        <v>49519298.990000002</v>
      </c>
      <c r="Z16" s="2">
        <v>25497724.740000002</v>
      </c>
      <c r="AA16" s="2">
        <v>32368914.690000001</v>
      </c>
      <c r="AB16" s="2">
        <f>SUM(V16:AA16)</f>
        <v>166021951.93000001</v>
      </c>
      <c r="AC16" s="5">
        <f>AB16/I16</f>
        <v>8.6992841593057868E-2</v>
      </c>
      <c r="AD16" s="6">
        <v>51550</v>
      </c>
      <c r="AE16" s="6">
        <v>12031</v>
      </c>
      <c r="AF16" s="5">
        <v>0.23338506304558682</v>
      </c>
      <c r="AG16" s="5">
        <v>0.38219689526429557</v>
      </c>
      <c r="AH16" s="12">
        <f>(AC16-$AC$23)/($AC$24-$AC$23)</f>
        <v>0.23871485197178843</v>
      </c>
      <c r="AI16" s="12">
        <f>(AF16-$AF$23)/($AF$24-$AF$23)</f>
        <v>0.4318389123367144</v>
      </c>
      <c r="AJ16" s="12">
        <f>(AG16-$AG$23)/($AG$24-$AG$23)</f>
        <v>0.60501524395788309</v>
      </c>
      <c r="AK16" s="12">
        <f>AVERAGE(AH16:AJ16)</f>
        <v>0.42518966942212866</v>
      </c>
      <c r="AL16">
        <v>15</v>
      </c>
    </row>
    <row r="17" spans="1:38" x14ac:dyDescent="0.3">
      <c r="A17" t="s">
        <v>234</v>
      </c>
      <c r="B17" s="13" t="s">
        <v>235</v>
      </c>
      <c r="C17" s="2">
        <v>346200105.98000002</v>
      </c>
      <c r="D17" s="2">
        <v>386400778.06999999</v>
      </c>
      <c r="E17" s="2">
        <v>414473268.67000002</v>
      </c>
      <c r="F17" s="2">
        <v>446124390.45999998</v>
      </c>
      <c r="G17" s="2">
        <v>448173057.06999999</v>
      </c>
      <c r="H17" s="2">
        <v>574506067.32000005</v>
      </c>
      <c r="I17" s="2">
        <f>SUM(C17:H17)</f>
        <v>2615877667.5700002</v>
      </c>
      <c r="J17" s="2">
        <v>26565421.050000001</v>
      </c>
      <c r="K17" s="2">
        <v>27395357.07</v>
      </c>
      <c r="L17" s="2">
        <v>27729093.140000001</v>
      </c>
      <c r="M17" s="2">
        <v>37203330.590000004</v>
      </c>
      <c r="N17" s="2">
        <v>33743991.25</v>
      </c>
      <c r="O17" s="2">
        <v>49124568.840000004</v>
      </c>
      <c r="P17" s="2">
        <v>765393.25</v>
      </c>
      <c r="Q17" s="2">
        <v>675342.65</v>
      </c>
      <c r="R17" s="2">
        <v>556214.59</v>
      </c>
      <c r="S17" s="2">
        <v>34135361.469999999</v>
      </c>
      <c r="T17" s="2">
        <v>1386884.14</v>
      </c>
      <c r="U17" s="2">
        <v>282108.08</v>
      </c>
      <c r="V17" s="2">
        <v>27330814.300000001</v>
      </c>
      <c r="W17" s="2">
        <v>28070699.719999999</v>
      </c>
      <c r="X17" s="2">
        <v>28285307.73</v>
      </c>
      <c r="Y17" s="2">
        <v>71338692.060000002</v>
      </c>
      <c r="Z17" s="2">
        <v>35130875.390000001</v>
      </c>
      <c r="AA17" s="2">
        <v>49406676.920000002</v>
      </c>
      <c r="AB17" s="2">
        <f>SUM(V17:AA17)</f>
        <v>239563066.12</v>
      </c>
      <c r="AC17" s="5">
        <f>AB17/I17</f>
        <v>9.1580378199619825E-2</v>
      </c>
      <c r="AD17" s="6">
        <v>66133</v>
      </c>
      <c r="AE17" s="6">
        <v>15115</v>
      </c>
      <c r="AF17" s="5">
        <v>0.22855457940816234</v>
      </c>
      <c r="AG17" s="5">
        <v>0.38042841856615051</v>
      </c>
      <c r="AH17" s="12">
        <f>(AC17-$AC$23)/($AC$24-$AC$23)</f>
        <v>0.32623233329904416</v>
      </c>
      <c r="AI17" s="12">
        <f>(AF17-$AF$23)/($AF$24-$AF$23)</f>
        <v>0.35682777924605147</v>
      </c>
      <c r="AJ17" s="12">
        <f>(AG17-$AG$23)/($AG$24-$AG$23)</f>
        <v>0.57836724971891207</v>
      </c>
      <c r="AK17" s="12">
        <f>AVERAGE(AH17:AJ17)</f>
        <v>0.4204757874213359</v>
      </c>
      <c r="AL17">
        <v>16</v>
      </c>
    </row>
    <row r="18" spans="1:38" x14ac:dyDescent="0.3">
      <c r="A18" t="s">
        <v>32</v>
      </c>
      <c r="B18" s="13" t="s">
        <v>33</v>
      </c>
      <c r="C18" s="2">
        <v>316875072.75</v>
      </c>
      <c r="D18" s="2">
        <v>324246223.77999997</v>
      </c>
      <c r="E18" s="2">
        <v>365205641.99000001</v>
      </c>
      <c r="F18" s="2">
        <v>401940294.98000002</v>
      </c>
      <c r="G18" s="2">
        <v>371600901.19</v>
      </c>
      <c r="H18" s="2">
        <v>435593651.55000001</v>
      </c>
      <c r="I18" s="2">
        <f>SUM(C18:H18)</f>
        <v>2215461786.2400002</v>
      </c>
      <c r="J18" s="2">
        <v>19870647.859999999</v>
      </c>
      <c r="K18" s="2">
        <v>21532878.890000001</v>
      </c>
      <c r="L18" s="2">
        <v>20809507.68</v>
      </c>
      <c r="M18" s="2">
        <v>28620602.41</v>
      </c>
      <c r="N18" s="2">
        <v>23733646.73</v>
      </c>
      <c r="O18" s="2">
        <v>31510236</v>
      </c>
      <c r="P18" s="2">
        <v>1472728.96</v>
      </c>
      <c r="Q18" s="2">
        <v>10115.17</v>
      </c>
      <c r="R18" s="2">
        <v>611436.44999999995</v>
      </c>
      <c r="S18" s="2">
        <v>42971618.060000002</v>
      </c>
      <c r="T18" s="2">
        <v>3772149.75</v>
      </c>
      <c r="U18" s="2">
        <v>245068.14</v>
      </c>
      <c r="V18" s="2">
        <v>21343376.82</v>
      </c>
      <c r="W18" s="2">
        <v>21542994.060000002</v>
      </c>
      <c r="X18" s="2">
        <v>21420944.129999999</v>
      </c>
      <c r="Y18" s="2">
        <v>71592220.469999999</v>
      </c>
      <c r="Z18" s="2">
        <v>27505796.48</v>
      </c>
      <c r="AA18" s="2">
        <v>31755304.140000001</v>
      </c>
      <c r="AB18" s="2">
        <f>SUM(V18:AA18)</f>
        <v>195160636.10000002</v>
      </c>
      <c r="AC18" s="5">
        <f>AB18/I18</f>
        <v>8.8090274141545646E-2</v>
      </c>
      <c r="AD18" s="6">
        <v>61003</v>
      </c>
      <c r="AE18" s="6">
        <v>13998</v>
      </c>
      <c r="AF18" s="5">
        <v>0.22946412471517794</v>
      </c>
      <c r="AG18" s="5">
        <v>0.37261435241851398</v>
      </c>
      <c r="AH18" s="12">
        <f>(AC18-$AC$23)/($AC$24-$AC$23)</f>
        <v>0.25965082280040719</v>
      </c>
      <c r="AI18" s="12">
        <f>(AF18-$AF$23)/($AF$24-$AF$23)</f>
        <v>0.37095183579971602</v>
      </c>
      <c r="AJ18" s="12">
        <f>(AG18-$AG$23)/($AG$24-$AG$23)</f>
        <v>0.46062230577728874</v>
      </c>
      <c r="AK18" s="12">
        <f>AVERAGE(AH18:AJ18)</f>
        <v>0.36374165479247061</v>
      </c>
      <c r="AL18">
        <v>17</v>
      </c>
    </row>
    <row r="19" spans="1:38" x14ac:dyDescent="0.3">
      <c r="A19" t="s">
        <v>92</v>
      </c>
      <c r="B19" s="13" t="s">
        <v>93</v>
      </c>
      <c r="C19" s="2">
        <v>495186331.70999998</v>
      </c>
      <c r="D19" s="2">
        <v>527764832.95999998</v>
      </c>
      <c r="E19" s="2">
        <v>539336603.73000002</v>
      </c>
      <c r="F19" s="2">
        <v>600071766.49000001</v>
      </c>
      <c r="G19" s="2">
        <v>604432642.74000001</v>
      </c>
      <c r="H19" s="2">
        <v>661430920.91999996</v>
      </c>
      <c r="I19" s="2">
        <f>SUM(C19:H19)</f>
        <v>3428223098.5500002</v>
      </c>
      <c r="J19" s="2">
        <v>33830331.060000002</v>
      </c>
      <c r="K19" s="2">
        <v>34164258.740000002</v>
      </c>
      <c r="L19" s="2">
        <v>37560875.729999997</v>
      </c>
      <c r="M19" s="2">
        <v>58932673.740000002</v>
      </c>
      <c r="N19" s="2">
        <v>45076205.140000001</v>
      </c>
      <c r="O19" s="2">
        <v>56560758.890000001</v>
      </c>
      <c r="P19" s="2">
        <v>814082.58</v>
      </c>
      <c r="Q19" s="2">
        <v>1280562.1299999999</v>
      </c>
      <c r="R19" s="2">
        <v>1141273.9099999999</v>
      </c>
      <c r="S19" s="2">
        <v>37062131.950000003</v>
      </c>
      <c r="T19" s="2">
        <v>4300521.2300000004</v>
      </c>
      <c r="U19" s="2">
        <v>3309672.93</v>
      </c>
      <c r="V19" s="2">
        <v>34644413.640000001</v>
      </c>
      <c r="W19" s="2">
        <v>35444820.870000005</v>
      </c>
      <c r="X19" s="2">
        <v>38702149.639999993</v>
      </c>
      <c r="Y19" s="2">
        <v>95994805.689999998</v>
      </c>
      <c r="Z19" s="2">
        <v>49376726.370000005</v>
      </c>
      <c r="AA19" s="2">
        <v>59870431.82</v>
      </c>
      <c r="AB19" s="2">
        <f>SUM(V19:AA19)</f>
        <v>314033348.03000003</v>
      </c>
      <c r="AC19" s="5">
        <f>AB19/I19</f>
        <v>9.1602366299563018E-2</v>
      </c>
      <c r="AD19" s="6">
        <v>89540</v>
      </c>
      <c r="AE19" s="6">
        <v>20118</v>
      </c>
      <c r="AF19" s="5">
        <v>0.22468170649988831</v>
      </c>
      <c r="AG19" s="5">
        <v>0.35208151865831572</v>
      </c>
      <c r="AH19" s="12">
        <f>(AC19-$AC$23)/($AC$24-$AC$23)</f>
        <v>0.32665180529267313</v>
      </c>
      <c r="AI19" s="12">
        <f>(AF19-$AF$23)/($AF$24-$AF$23)</f>
        <v>0.29668709624796963</v>
      </c>
      <c r="AJ19" s="12">
        <f>(AG19-$AG$23)/($AG$24-$AG$23)</f>
        <v>0.15122674725767421</v>
      </c>
      <c r="AK19" s="12">
        <f>AVERAGE(AH19:AJ19)</f>
        <v>0.25818854959943899</v>
      </c>
      <c r="AL19">
        <v>18</v>
      </c>
    </row>
    <row r="20" spans="1:38" x14ac:dyDescent="0.3">
      <c r="A20" t="s">
        <v>66</v>
      </c>
      <c r="B20" s="13" t="s">
        <v>67</v>
      </c>
      <c r="C20" s="2">
        <v>467500912.44</v>
      </c>
      <c r="D20" s="2">
        <v>503441511.51999998</v>
      </c>
      <c r="E20" s="2">
        <v>520167165.98000002</v>
      </c>
      <c r="F20" s="2">
        <v>541027308.52999997</v>
      </c>
      <c r="G20" s="2">
        <v>569564697.82000005</v>
      </c>
      <c r="H20" s="2">
        <v>665539798.86000001</v>
      </c>
      <c r="I20" s="2">
        <f>SUM(C20:H20)</f>
        <v>3267241395.1500001</v>
      </c>
      <c r="J20" s="2">
        <v>26859125.68</v>
      </c>
      <c r="K20" s="2">
        <v>27153917.219999999</v>
      </c>
      <c r="L20" s="2">
        <v>28048164.289999999</v>
      </c>
      <c r="M20" s="2">
        <v>57308977.859999999</v>
      </c>
      <c r="N20" s="2">
        <v>38067700.130000003</v>
      </c>
      <c r="O20" s="2">
        <v>47521381.280000001</v>
      </c>
      <c r="P20" s="2">
        <v>1465849.94</v>
      </c>
      <c r="Q20" s="2">
        <v>1588161.45</v>
      </c>
      <c r="R20" s="2">
        <v>2233657.85</v>
      </c>
      <c r="S20" s="2">
        <v>14146999.35</v>
      </c>
      <c r="T20" s="2">
        <v>2888364.72</v>
      </c>
      <c r="U20" s="2">
        <v>1907983.1</v>
      </c>
      <c r="V20" s="2">
        <v>28324975.620000001</v>
      </c>
      <c r="W20" s="2">
        <v>28742078.669999998</v>
      </c>
      <c r="X20" s="2">
        <v>30281822.140000001</v>
      </c>
      <c r="Y20" s="2">
        <v>71455977.209999993</v>
      </c>
      <c r="Z20" s="2">
        <v>40956064.850000001</v>
      </c>
      <c r="AA20" s="2">
        <v>49429364.380000003</v>
      </c>
      <c r="AB20" s="2">
        <f>SUM(V20:AA20)</f>
        <v>249190282.86999997</v>
      </c>
      <c r="AC20" s="5">
        <f>AB20/I20</f>
        <v>7.6269321036366078E-2</v>
      </c>
      <c r="AD20" s="6">
        <v>87992</v>
      </c>
      <c r="AE20" s="6">
        <v>19183</v>
      </c>
      <c r="AF20" s="5">
        <v>0.21800845531411947</v>
      </c>
      <c r="AG20" s="5">
        <v>0.34586809921133843</v>
      </c>
      <c r="AH20" s="12">
        <f>(AC20-$AC$23)/($AC$24-$AC$23)</f>
        <v>3.4139806458188794E-2</v>
      </c>
      <c r="AI20" s="12">
        <f>(AF20-$AF$23)/($AF$24-$AF$23)</f>
        <v>0.19306017803113779</v>
      </c>
      <c r="AJ20" s="12">
        <f>(AG20-$AG$23)/($AG$24-$AG$23)</f>
        <v>5.760087941274751E-2</v>
      </c>
      <c r="AK20" s="12">
        <f>AVERAGE(AH20:AJ20)</f>
        <v>9.493362130069137E-2</v>
      </c>
      <c r="AL20">
        <v>19</v>
      </c>
    </row>
    <row r="21" spans="1:38" x14ac:dyDescent="0.3">
      <c r="A21" t="s">
        <v>156</v>
      </c>
      <c r="B21" s="13" t="s">
        <v>157</v>
      </c>
      <c r="C21" s="2">
        <v>253517590.16</v>
      </c>
      <c r="D21" s="2">
        <v>258768537.06</v>
      </c>
      <c r="E21" s="2">
        <v>266339876.94</v>
      </c>
      <c r="F21" s="2">
        <v>318260417.76999998</v>
      </c>
      <c r="G21" s="2">
        <v>308832674.69</v>
      </c>
      <c r="H21" s="2">
        <v>338976400.25999999</v>
      </c>
      <c r="I21" s="2">
        <f>SUM(C21:H21)</f>
        <v>1744695496.8800001</v>
      </c>
      <c r="J21" s="2">
        <v>13762284.49</v>
      </c>
      <c r="K21" s="2">
        <v>13432604.220000001</v>
      </c>
      <c r="L21" s="2">
        <v>14310702.02</v>
      </c>
      <c r="M21" s="2">
        <v>22295738.140000001</v>
      </c>
      <c r="N21" s="2">
        <v>17877549.649999999</v>
      </c>
      <c r="O21" s="2">
        <v>22898617.789999999</v>
      </c>
      <c r="P21" s="2">
        <v>553017.43999999994</v>
      </c>
      <c r="Q21" s="2">
        <v>665706.80000000005</v>
      </c>
      <c r="R21" s="2">
        <v>810790.17</v>
      </c>
      <c r="S21" s="2">
        <v>33715797.689999998</v>
      </c>
      <c r="T21" s="2">
        <v>2488826.92</v>
      </c>
      <c r="U21" s="2">
        <v>857258.55</v>
      </c>
      <c r="V21" s="2">
        <v>14315301.93</v>
      </c>
      <c r="W21" s="2">
        <v>14098311.020000001</v>
      </c>
      <c r="X21" s="2">
        <v>15121492.189999999</v>
      </c>
      <c r="Y21" s="2">
        <v>56011535.829999998</v>
      </c>
      <c r="Z21" s="2">
        <v>20366376.57</v>
      </c>
      <c r="AA21" s="2">
        <v>23755876.34</v>
      </c>
      <c r="AB21" s="2">
        <f>SUM(V21:AA21)</f>
        <v>143668893.88</v>
      </c>
      <c r="AC21" s="5">
        <f>AB21/I21</f>
        <v>8.2346113769950033E-2</v>
      </c>
      <c r="AD21" s="6">
        <v>41726</v>
      </c>
      <c r="AE21" s="6">
        <v>8823</v>
      </c>
      <c r="AF21" s="5">
        <v>0.21145089392704788</v>
      </c>
      <c r="AG21" s="5">
        <v>0.34204545454545454</v>
      </c>
      <c r="AH21" s="12">
        <f>(AC21-$AC$23)/($AC$24-$AC$23)</f>
        <v>0.15006816631701156</v>
      </c>
      <c r="AI21" s="12">
        <f>(AF21-$AF$23)/($AF$24-$AF$23)</f>
        <v>9.1229772035168855E-2</v>
      </c>
      <c r="AJ21" s="12">
        <f>(AG21-$AG$23)/($AG$24-$AG$23)</f>
        <v>0</v>
      </c>
      <c r="AK21" s="12">
        <f>AVERAGE(AH21:AJ21)</f>
        <v>8.0432646117393466E-2</v>
      </c>
      <c r="AL21">
        <v>20</v>
      </c>
    </row>
    <row r="22" spans="1:38" x14ac:dyDescent="0.3">
      <c r="A22" t="s">
        <v>178</v>
      </c>
      <c r="B22" s="13" t="s">
        <v>179</v>
      </c>
      <c r="C22" s="2">
        <v>733676846.70000005</v>
      </c>
      <c r="D22" s="2">
        <v>752597602.58000004</v>
      </c>
      <c r="E22" s="2">
        <v>826178486.63999999</v>
      </c>
      <c r="F22" s="2">
        <v>925100203.14999998</v>
      </c>
      <c r="G22" s="2">
        <v>862989388.05999994</v>
      </c>
      <c r="H22" s="2">
        <v>1062341398.97</v>
      </c>
      <c r="I22" s="2">
        <f>SUM(C22:H22)</f>
        <v>5162883926.1000004</v>
      </c>
      <c r="J22" s="2">
        <v>42049989.979999997</v>
      </c>
      <c r="K22" s="2">
        <v>43113423.490000002</v>
      </c>
      <c r="L22" s="2">
        <v>44542807.380000003</v>
      </c>
      <c r="M22" s="2">
        <v>76008357.530000001</v>
      </c>
      <c r="N22" s="2">
        <v>55819815.479999997</v>
      </c>
      <c r="O22" s="2">
        <v>69343497.439999998</v>
      </c>
      <c r="P22" s="2">
        <v>1229398.76</v>
      </c>
      <c r="Q22" s="2">
        <v>1106563.27</v>
      </c>
      <c r="R22" s="2">
        <v>1215724.47</v>
      </c>
      <c r="S22" s="2">
        <v>52513084.119999997</v>
      </c>
      <c r="T22" s="2">
        <v>5711762.8200000003</v>
      </c>
      <c r="U22" s="2">
        <v>2144423.7200000002</v>
      </c>
      <c r="V22" s="2">
        <v>43279388.739999995</v>
      </c>
      <c r="W22" s="2">
        <v>44219986.760000005</v>
      </c>
      <c r="X22" s="2">
        <v>45758531.850000001</v>
      </c>
      <c r="Y22" s="2">
        <v>128521441.65000001</v>
      </c>
      <c r="Z22" s="2">
        <v>61531578.299999997</v>
      </c>
      <c r="AA22" s="2">
        <v>71487921.159999996</v>
      </c>
      <c r="AB22" s="2">
        <f>SUM(V22:AA22)</f>
        <v>394798848.46000004</v>
      </c>
      <c r="AC22" s="5">
        <f>AB22/I22</f>
        <v>7.6468666371554042E-2</v>
      </c>
      <c r="AD22" s="6">
        <v>130560</v>
      </c>
      <c r="AE22" s="6">
        <v>26840</v>
      </c>
      <c r="AF22" s="5">
        <v>0.20557598039215685</v>
      </c>
      <c r="AG22" s="5">
        <v>0.35038069010205736</v>
      </c>
      <c r="AH22" s="12">
        <f>(AC22-$AC$23)/($AC$24-$AC$23)</f>
        <v>3.7942762847688417E-2</v>
      </c>
      <c r="AI22" s="12">
        <f>(AF22-$AF$23)/($AF$24-$AF$23)</f>
        <v>0</v>
      </c>
      <c r="AJ22" s="12">
        <f>(AG22-$AG$23)/($AG$24-$AG$23)</f>
        <v>0.12559809768813793</v>
      </c>
      <c r="AK22" s="12">
        <f>AVERAGE(AH22:AJ22)</f>
        <v>5.4513620178608779E-2</v>
      </c>
      <c r="AL22">
        <v>21</v>
      </c>
    </row>
    <row r="23" spans="1:38" x14ac:dyDescent="0.3">
      <c r="B23" s="8" t="s">
        <v>308</v>
      </c>
      <c r="AC23" s="5">
        <f>MIN(AC2:AC22)</f>
        <v>7.4479763001871938E-2</v>
      </c>
      <c r="AD23" s="5">
        <f>MIN(AD2:AD22)</f>
        <v>20611</v>
      </c>
      <c r="AE23" s="5">
        <f>MIN(AE2:AE22)</f>
        <v>5467</v>
      </c>
      <c r="AF23" s="5">
        <f>MIN(AF2:AF22)</f>
        <v>0.20557598039215685</v>
      </c>
      <c r="AG23" s="5">
        <f>MIN(AG2:AG22)</f>
        <v>0.34204545454545454</v>
      </c>
      <c r="AH23" s="12"/>
      <c r="AI23" s="12"/>
      <c r="AJ23" s="12"/>
      <c r="AK23" s="12"/>
    </row>
    <row r="24" spans="1:38" x14ac:dyDescent="0.3">
      <c r="B24" s="8" t="s">
        <v>309</v>
      </c>
      <c r="AC24" s="5">
        <f>MAX(AC2:AC22)</f>
        <v>0.12689828027395494</v>
      </c>
      <c r="AD24" s="5">
        <f>MAX(AD2:AD22)</f>
        <v>166392</v>
      </c>
      <c r="AE24" s="5">
        <f>MAX(AE2:AE22)</f>
        <v>42144</v>
      </c>
      <c r="AF24" s="5">
        <f>MAX(AF2:AF22)</f>
        <v>0.26997286973904971</v>
      </c>
      <c r="AG24" s="5">
        <f>MAX(AG2:AG22)</f>
        <v>0.40840980010504524</v>
      </c>
    </row>
  </sheetData>
  <sortState xmlns:xlrd2="http://schemas.microsoft.com/office/spreadsheetml/2017/richdata2" ref="A2:AL24">
    <sortCondition descending="1" ref="AK1:AK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Gminy</vt:lpstr>
      <vt:lpstr>Powiaty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Fuchs</dc:creator>
  <cp:lastModifiedBy>Piotr Fuchs</cp:lastModifiedBy>
  <dcterms:created xsi:type="dcterms:W3CDTF">2025-11-10T19:38:28Z</dcterms:created>
  <dcterms:modified xsi:type="dcterms:W3CDTF">2025-11-10T21:26:15Z</dcterms:modified>
</cp:coreProperties>
</file>